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135" windowHeight="9990" tabRatio="653" activeTab="0"/>
  </bookViews>
  <sheets>
    <sheet name="19 г) абз 2 отпуск, поступл.ЭЭ" sheetId="1" r:id="rId1"/>
  </sheets>
  <definedNames>
    <definedName name="REGIONS">#REF!</definedName>
    <definedName name="SCENARIOS">#REF!</definedName>
    <definedName name="Z_0A059C8A_A0E5_44B1_9B9B_25FCA42F0B4E_.wvu.Cols" localSheetId="0" hidden="1">'19 г) абз 2 отпуск, поступл.ЭЭ'!#REF!,'19 г) абз 2 отпуск, поступл.ЭЭ'!#REF!</definedName>
    <definedName name="Z_0A059C8A_A0E5_44B1_9B9B_25FCA42F0B4E_.wvu.Rows" localSheetId="0" hidden="1">'19 г) абз 2 отпуск, поступл.ЭЭ'!$1:$1,'19 г) абз 2 отпуск, поступл.ЭЭ'!#REF!,'19 г) абз 2 отпуск, поступл.ЭЭ'!#REF!</definedName>
    <definedName name="Z_5A4ED156_C243_44CF_BD06_A33E51B813F7_.wvu.Cols" localSheetId="0" hidden="1">'19 г) абз 2 отпуск, поступл.ЭЭ'!#REF!,'19 г) абз 2 отпуск, поступл.ЭЭ'!#REF!</definedName>
    <definedName name="Z_5A4ED156_C243_44CF_BD06_A33E51B813F7_.wvu.Rows" localSheetId="0" hidden="1">'19 г) абз 2 отпуск, поступл.ЭЭ'!$1:$1,'19 г) абз 2 отпуск, поступл.ЭЭ'!#REF!,'19 г) абз 2 отпуск, поступл.ЭЭ'!#REF!</definedName>
    <definedName name="Z_842DD61D_E2E5_42EE_955E_8AA051812E1C_.wvu.Cols" localSheetId="0" hidden="1">'19 г) абз 2 отпуск, поступл.ЭЭ'!#REF!,'19 г) абз 2 отпуск, поступл.ЭЭ'!#REF!</definedName>
    <definedName name="Z_842DD61D_E2E5_42EE_955E_8AA051812E1C_.wvu.PrintArea" localSheetId="0" hidden="1">'19 г) абз 2 отпуск, поступл.ЭЭ'!$A$1:$D$48</definedName>
    <definedName name="Z_842DD61D_E2E5_42EE_955E_8AA051812E1C_.wvu.Rows" localSheetId="0" hidden="1">'19 г) абз 2 отпуск, поступл.ЭЭ'!$1:$1,'19 г) абз 2 отпуск, поступл.ЭЭ'!#REF!,'19 г) абз 2 отпуск, поступл.ЭЭ'!#REF!</definedName>
    <definedName name="Z_8BE60367_815D_4045_9986_74826C9F9379_.wvu.Cols" localSheetId="0" hidden="1">'19 г) абз 2 отпуск, поступл.ЭЭ'!#REF!,'19 г) абз 2 отпуск, поступл.ЭЭ'!#REF!</definedName>
    <definedName name="Z_8BE60367_815D_4045_9986_74826C9F9379_.wvu.PrintArea" localSheetId="0" hidden="1">'19 г) абз 2 отпуск, поступл.ЭЭ'!$A$1:$D$48</definedName>
    <definedName name="Z_8BE60367_815D_4045_9986_74826C9F9379_.wvu.Rows" localSheetId="0" hidden="1">'19 г) абз 2 отпуск, поступл.ЭЭ'!$1:$1,'19 г) абз 2 отпуск, поступл.ЭЭ'!#REF!,'19 г) абз 2 отпуск, поступл.ЭЭ'!#REF!</definedName>
    <definedName name="Z_B73F7205_4564_4DF0_9F2B_1AEC6B33C6B2_.wvu.Cols" localSheetId="0" hidden="1">'19 г) абз 2 отпуск, поступл.ЭЭ'!#REF!,'19 г) абз 2 отпуск, поступл.ЭЭ'!#REF!</definedName>
    <definedName name="Z_B73F7205_4564_4DF0_9F2B_1AEC6B33C6B2_.wvu.Rows" localSheetId="0" hidden="1">'19 г) абз 2 отпуск, поступл.ЭЭ'!$1:$1,'19 г) абз 2 отпуск, поступл.ЭЭ'!#REF!,'19 г) абз 2 отпуск, поступл.ЭЭ'!#REF!</definedName>
    <definedName name="_xlnm.Print_Area" localSheetId="0">'19 г) абз 2 отпуск, поступл.ЭЭ'!$A$1:$K$52</definedName>
  </definedNames>
  <calcPr fullCalcOnLoad="1"/>
</workbook>
</file>

<file path=xl/sharedStrings.xml><?xml version="1.0" encoding="utf-8"?>
<sst xmlns="http://schemas.openxmlformats.org/spreadsheetml/2006/main" count="105" uniqueCount="40">
  <si>
    <t>='Справочники'!E13</t>
  </si>
  <si>
    <t>ОАО "Уренгойгорэлектросеть"</t>
  </si>
  <si>
    <t>№ п.п.</t>
  </si>
  <si>
    <t>Показатели</t>
  </si>
  <si>
    <t>Единица измерения</t>
  </si>
  <si>
    <t>1</t>
  </si>
  <si>
    <t>2</t>
  </si>
  <si>
    <t>тыс.руб.</t>
  </si>
  <si>
    <t>ВН</t>
  </si>
  <si>
    <t>СН-1</t>
  </si>
  <si>
    <t>СН-2</t>
  </si>
  <si>
    <t>НН</t>
  </si>
  <si>
    <t>Наименование</t>
  </si>
  <si>
    <t>млн.кВт*ч</t>
  </si>
  <si>
    <t>Объемы поступления эл.энергии</t>
  </si>
  <si>
    <t>Расходы на покупку эл.энергии</t>
  </si>
  <si>
    <t>1.1.</t>
  </si>
  <si>
    <t>1.2.</t>
  </si>
  <si>
    <t>Объемы отпуска эл.энергии Всего</t>
  </si>
  <si>
    <t xml:space="preserve">Объемы отпуска эл.энергии </t>
  </si>
  <si>
    <t>АО "Газпром энергосбыт Тюмень"</t>
  </si>
  <si>
    <t>2020 год план</t>
  </si>
  <si>
    <t>ООО "Северсбыт"</t>
  </si>
  <si>
    <t>ООО "Транснефтьэнерго"</t>
  </si>
  <si>
    <t>1.3.</t>
  </si>
  <si>
    <t>Э/э по двухставочному тарифу</t>
  </si>
  <si>
    <t>2020 год факт</t>
  </si>
  <si>
    <t>2021 год план</t>
  </si>
  <si>
    <t>Полезный отпуск электрической энергии всем потребителям АО "Газпром энергосбыт Тюмень", ООО "Транснефтьэнерго, ООО "Северсбыт"</t>
  </si>
  <si>
    <t>в т.ч. Прочие потребители</t>
  </si>
  <si>
    <t>в т.ч. население и приравненные к нему категории потребителей</t>
  </si>
  <si>
    <t>2021 год факт</t>
  </si>
  <si>
    <t>2022 год план</t>
  </si>
  <si>
    <t>ООО "ПРОФСЕРВИСТРЕЙД"</t>
  </si>
  <si>
    <t>2022 год факт</t>
  </si>
  <si>
    <t>2023 год план</t>
  </si>
  <si>
    <t>Информация об отпуске ЭЭ в сеть и отпуске из сети АО "УЭСК" по уровням напряжения.</t>
  </si>
  <si>
    <t>ООО "Магнитэнерго"</t>
  </si>
  <si>
    <t>Поступление электрической энергии в сеть АО "УЭСК" от АО "Россети Тюмень"</t>
  </si>
  <si>
    <r>
      <t xml:space="preserve">Источник официального опубликования: </t>
    </r>
    <r>
      <rPr>
        <u val="single"/>
        <sz val="11"/>
        <color indexed="12"/>
        <rFont val="Times New Roman"/>
        <family val="1"/>
      </rPr>
      <t>https://nur-uesk.ru/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</si>
</sst>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_-* #,##0.0_р_._-;\-* #,##0.0_р_._-;_-* \-??_р_._-;_-@_-"/>
    <numFmt numFmtId="176" formatCode="_-* #,##0_р_._-;\-* #,##0_р_._-;_-* \-??_р_._-;_-@_-"/>
    <numFmt numFmtId="177" formatCode="mm/yy"/>
    <numFmt numFmtId="178" formatCode="0.0"/>
    <numFmt numFmtId="179" formatCode="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(* #,##0.00_);_(* \(#,##0.00\);_(* &quot;-&quot;??_);_(@_)"/>
    <numFmt numFmtId="186" formatCode="#,##0.00_ ;[Red]\-#,##0.00\ "/>
    <numFmt numFmtId="187" formatCode="_-* #,##0.000_р_._-;\-* #,##0.000_р_._-;_-* &quot;-&quot;??_р_._-;_-@_-"/>
    <numFmt numFmtId="188" formatCode="[$-FC19]d\ mmmm\ yyyy\ &quot;г.&quot;"/>
    <numFmt numFmtId="189" formatCode="#,##0.000"/>
  </numFmts>
  <fonts count="5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1"/>
      <color indexed="4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40"/>
      <name val="Times New Roman"/>
      <family val="1"/>
    </font>
    <font>
      <sz val="11"/>
      <color indexed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B0F0"/>
      <name val="Times New Roman"/>
      <family val="1"/>
    </font>
    <font>
      <sz val="12"/>
      <color rgb="FF00B0F0"/>
      <name val="Times New Roman"/>
      <family val="1"/>
    </font>
    <font>
      <sz val="11"/>
      <color rgb="FF00B0F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B0F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8" fillId="0" borderId="0" applyBorder="0">
      <alignment horizontal="center" vertical="center" wrapText="1"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Border="0">
      <alignment horizontal="center" vertical="center" wrapText="1"/>
      <protection/>
    </xf>
    <xf numFmtId="4" fontId="13" fillId="21" borderId="0" applyBorder="0">
      <alignment horizontal="right"/>
      <protection/>
    </xf>
    <xf numFmtId="0" fontId="14" fillId="0" borderId="6" applyNumberFormat="0" applyFill="0" applyAlignment="0" applyProtection="0"/>
    <xf numFmtId="0" fontId="15" fillId="22" borderId="7" applyNumberFormat="0" applyAlignment="0" applyProtection="0"/>
    <xf numFmtId="0" fontId="1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4" fontId="0" fillId="0" borderId="0" applyFill="0" applyBorder="0" applyAlignment="0" applyProtection="0"/>
    <xf numFmtId="171" fontId="1" fillId="0" borderId="0" applyFill="0" applyBorder="0" applyAlignment="0" applyProtection="0"/>
    <xf numFmtId="4" fontId="13" fillId="4" borderId="0" applyBorder="0">
      <alignment horizontal="right"/>
      <protection/>
    </xf>
    <xf numFmtId="4" fontId="13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22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43" fillId="0" borderId="13" xfId="0" applyFont="1" applyBorder="1" applyAlignment="1">
      <alignment/>
    </xf>
    <xf numFmtId="2" fontId="43" fillId="0" borderId="13" xfId="0" applyNumberFormat="1" applyFont="1" applyBorder="1" applyAlignment="1">
      <alignment vertical="center"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9" fillId="0" borderId="16" xfId="0" applyFont="1" applyBorder="1" applyAlignment="1">
      <alignment/>
    </xf>
    <xf numFmtId="184" fontId="44" fillId="0" borderId="16" xfId="0" applyNumberFormat="1" applyFont="1" applyBorder="1" applyAlignment="1">
      <alignment/>
    </xf>
    <xf numFmtId="184" fontId="45" fillId="0" borderId="17" xfId="0" applyNumberFormat="1" applyFont="1" applyBorder="1" applyAlignment="1">
      <alignment/>
    </xf>
    <xf numFmtId="184" fontId="43" fillId="0" borderId="13" xfId="0" applyNumberFormat="1" applyFont="1" applyBorder="1" applyAlignment="1">
      <alignment/>
    </xf>
    <xf numFmtId="2" fontId="43" fillId="0" borderId="13" xfId="0" applyNumberFormat="1" applyFont="1" applyBorder="1" applyAlignment="1">
      <alignment/>
    </xf>
    <xf numFmtId="184" fontId="44" fillId="0" borderId="17" xfId="0" applyNumberFormat="1" applyFont="1" applyBorder="1" applyAlignment="1">
      <alignment/>
    </xf>
    <xf numFmtId="2" fontId="45" fillId="0" borderId="18" xfId="0" applyNumberFormat="1" applyFont="1" applyBorder="1" applyAlignment="1">
      <alignment vertical="center"/>
    </xf>
    <xf numFmtId="2" fontId="46" fillId="0" borderId="13" xfId="0" applyNumberFormat="1" applyFont="1" applyBorder="1" applyAlignment="1">
      <alignment/>
    </xf>
    <xf numFmtId="184" fontId="44" fillId="0" borderId="13" xfId="0" applyNumberFormat="1" applyFont="1" applyBorder="1" applyAlignment="1">
      <alignment/>
    </xf>
    <xf numFmtId="184" fontId="45" fillId="0" borderId="13" xfId="0" applyNumberFormat="1" applyFont="1" applyBorder="1" applyAlignment="1">
      <alignment/>
    </xf>
    <xf numFmtId="184" fontId="46" fillId="0" borderId="13" xfId="0" applyNumberFormat="1" applyFont="1" applyBorder="1" applyAlignment="1">
      <alignment/>
    </xf>
    <xf numFmtId="0" fontId="46" fillId="0" borderId="13" xfId="0" applyFont="1" applyBorder="1" applyAlignment="1">
      <alignment/>
    </xf>
    <xf numFmtId="0" fontId="45" fillId="0" borderId="13" xfId="0" applyFont="1" applyBorder="1" applyAlignment="1">
      <alignment/>
    </xf>
    <xf numFmtId="2" fontId="46" fillId="0" borderId="16" xfId="0" applyNumberFormat="1" applyFont="1" applyBorder="1" applyAlignment="1">
      <alignment/>
    </xf>
    <xf numFmtId="184" fontId="43" fillId="0" borderId="16" xfId="0" applyNumberFormat="1" applyFont="1" applyBorder="1" applyAlignment="1">
      <alignment/>
    </xf>
    <xf numFmtId="2" fontId="44" fillId="0" borderId="13" xfId="0" applyNumberFormat="1" applyFont="1" applyBorder="1" applyAlignment="1">
      <alignment vertical="center"/>
    </xf>
    <xf numFmtId="2" fontId="45" fillId="0" borderId="13" xfId="0" applyNumberFormat="1" applyFont="1" applyBorder="1" applyAlignment="1">
      <alignment vertical="center"/>
    </xf>
    <xf numFmtId="2" fontId="46" fillId="0" borderId="13" xfId="0" applyNumberFormat="1" applyFont="1" applyBorder="1" applyAlignment="1">
      <alignment vertical="center"/>
    </xf>
    <xf numFmtId="0" fontId="29" fillId="0" borderId="19" xfId="0" applyFont="1" applyBorder="1" applyAlignment="1">
      <alignment/>
    </xf>
    <xf numFmtId="184" fontId="45" fillId="0" borderId="16" xfId="0" applyNumberFormat="1" applyFont="1" applyBorder="1" applyAlignment="1">
      <alignment/>
    </xf>
    <xf numFmtId="0" fontId="46" fillId="0" borderId="14" xfId="0" applyFont="1" applyBorder="1" applyAlignment="1">
      <alignment/>
    </xf>
    <xf numFmtId="0" fontId="29" fillId="0" borderId="20" xfId="50" applyFont="1" applyBorder="1" applyAlignment="1">
      <alignment horizontal="center" vertical="center" wrapText="1"/>
      <protection/>
    </xf>
    <xf numFmtId="0" fontId="29" fillId="0" borderId="21" xfId="50" applyFont="1" applyBorder="1" applyAlignment="1">
      <alignment horizontal="center" vertical="center" wrapText="1"/>
      <protection/>
    </xf>
    <xf numFmtId="0" fontId="29" fillId="0" borderId="21" xfId="0" applyFont="1" applyBorder="1" applyAlignment="1">
      <alignment horizontal="center"/>
    </xf>
    <xf numFmtId="0" fontId="29" fillId="0" borderId="22" xfId="50" applyFont="1" applyBorder="1" applyAlignment="1">
      <alignment horizontal="center" vertical="center" wrapText="1"/>
      <protection/>
    </xf>
    <xf numFmtId="0" fontId="29" fillId="0" borderId="23" xfId="50" applyFont="1" applyBorder="1" applyAlignment="1">
      <alignment horizontal="center" vertical="center" wrapText="1"/>
      <protection/>
    </xf>
    <xf numFmtId="2" fontId="44" fillId="0" borderId="13" xfId="0" applyNumberFormat="1" applyFont="1" applyBorder="1" applyAlignment="1">
      <alignment/>
    </xf>
    <xf numFmtId="184" fontId="44" fillId="0" borderId="24" xfId="0" applyNumberFormat="1" applyFont="1" applyBorder="1" applyAlignment="1">
      <alignment/>
    </xf>
    <xf numFmtId="184" fontId="43" fillId="0" borderId="24" xfId="0" applyNumberFormat="1" applyFont="1" applyBorder="1" applyAlignment="1">
      <alignment/>
    </xf>
    <xf numFmtId="2" fontId="44" fillId="0" borderId="24" xfId="0" applyNumberFormat="1" applyFont="1" applyBorder="1" applyAlignment="1">
      <alignment vertical="center"/>
    </xf>
    <xf numFmtId="184" fontId="43" fillId="0" borderId="25" xfId="0" applyNumberFormat="1" applyFont="1" applyBorder="1" applyAlignment="1">
      <alignment/>
    </xf>
    <xf numFmtId="0" fontId="29" fillId="0" borderId="26" xfId="0" applyFont="1" applyBorder="1" applyAlignment="1">
      <alignment horizontal="center" vertical="center"/>
    </xf>
    <xf numFmtId="4" fontId="43" fillId="0" borderId="24" xfId="0" applyNumberFormat="1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184" fontId="43" fillId="0" borderId="19" xfId="0" applyNumberFormat="1" applyFont="1" applyBorder="1" applyAlignment="1">
      <alignment/>
    </xf>
    <xf numFmtId="0" fontId="46" fillId="0" borderId="19" xfId="0" applyFont="1" applyBorder="1" applyAlignment="1">
      <alignment/>
    </xf>
    <xf numFmtId="184" fontId="43" fillId="0" borderId="27" xfId="0" applyNumberFormat="1" applyFont="1" applyBorder="1" applyAlignment="1">
      <alignment/>
    </xf>
    <xf numFmtId="0" fontId="29" fillId="0" borderId="28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Alignment="1">
      <alignment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28" fillId="0" borderId="13" xfId="0" applyFont="1" applyBorder="1" applyAlignment="1">
      <alignment/>
    </xf>
    <xf numFmtId="0" fontId="46" fillId="0" borderId="18" xfId="0" applyFont="1" applyBorder="1" applyAlignment="1">
      <alignment/>
    </xf>
    <xf numFmtId="4" fontId="46" fillId="0" borderId="13" xfId="0" applyNumberFormat="1" applyFont="1" applyBorder="1" applyAlignment="1">
      <alignment/>
    </xf>
    <xf numFmtId="0" fontId="46" fillId="0" borderId="16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34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184" fontId="46" fillId="0" borderId="14" xfId="0" applyNumberFormat="1" applyFont="1" applyBorder="1" applyAlignment="1">
      <alignment/>
    </xf>
    <xf numFmtId="0" fontId="26" fillId="0" borderId="0" xfId="0" applyFont="1" applyAlignment="1">
      <alignment/>
    </xf>
    <xf numFmtId="0" fontId="24" fillId="0" borderId="13" xfId="0" applyFont="1" applyBorder="1" applyAlignment="1">
      <alignment/>
    </xf>
    <xf numFmtId="0" fontId="24" fillId="0" borderId="19" xfId="0" applyFont="1" applyBorder="1" applyAlignment="1">
      <alignment/>
    </xf>
    <xf numFmtId="0" fontId="45" fillId="0" borderId="35" xfId="0" applyFont="1" applyBorder="1" applyAlignment="1">
      <alignment/>
    </xf>
    <xf numFmtId="0" fontId="32" fillId="0" borderId="3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/>
    </xf>
    <xf numFmtId="0" fontId="27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top" wrapText="1"/>
    </xf>
    <xf numFmtId="0" fontId="33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top" wrapText="1"/>
    </xf>
    <xf numFmtId="0" fontId="33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29" fillId="0" borderId="43" xfId="0" applyFont="1" applyBorder="1" applyAlignment="1">
      <alignment horizontal="center"/>
    </xf>
    <xf numFmtId="2" fontId="45" fillId="0" borderId="14" xfId="0" applyNumberFormat="1" applyFont="1" applyBorder="1" applyAlignment="1">
      <alignment vertical="center"/>
    </xf>
    <xf numFmtId="2" fontId="46" fillId="0" borderId="14" xfId="0" applyNumberFormat="1" applyFont="1" applyBorder="1" applyAlignment="1">
      <alignment vertical="center"/>
    </xf>
    <xf numFmtId="4" fontId="46" fillId="0" borderId="14" xfId="0" applyNumberFormat="1" applyFont="1" applyBorder="1" applyAlignment="1">
      <alignment/>
    </xf>
    <xf numFmtId="189" fontId="45" fillId="0" borderId="14" xfId="0" applyNumberFormat="1" applyFont="1" applyBorder="1" applyAlignment="1">
      <alignment vertical="center"/>
    </xf>
    <xf numFmtId="189" fontId="46" fillId="0" borderId="14" xfId="0" applyNumberFormat="1" applyFont="1" applyBorder="1" applyAlignment="1">
      <alignment/>
    </xf>
    <xf numFmtId="184" fontId="45" fillId="0" borderId="14" xfId="0" applyNumberFormat="1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44" xfId="0" applyFont="1" applyBorder="1" applyAlignment="1">
      <alignment/>
    </xf>
    <xf numFmtId="0" fontId="29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/>
    </xf>
    <xf numFmtId="0" fontId="29" fillId="0" borderId="46" xfId="0" applyFont="1" applyBorder="1" applyAlignment="1">
      <alignment/>
    </xf>
    <xf numFmtId="0" fontId="46" fillId="0" borderId="46" xfId="0" applyFont="1" applyBorder="1" applyAlignment="1">
      <alignment/>
    </xf>
    <xf numFmtId="184" fontId="43" fillId="0" borderId="46" xfId="0" applyNumberFormat="1" applyFont="1" applyBorder="1" applyAlignment="1">
      <alignment/>
    </xf>
    <xf numFmtId="0" fontId="29" fillId="0" borderId="19" xfId="0" applyFont="1" applyBorder="1" applyAlignment="1">
      <alignment horizontal="center" vertical="center"/>
    </xf>
    <xf numFmtId="184" fontId="45" fillId="0" borderId="46" xfId="0" applyNumberFormat="1" applyFont="1" applyBorder="1" applyAlignment="1">
      <alignment/>
    </xf>
    <xf numFmtId="184" fontId="44" fillId="0" borderId="46" xfId="0" applyNumberFormat="1" applyFont="1" applyBorder="1" applyAlignment="1">
      <alignment/>
    </xf>
    <xf numFmtId="184" fontId="44" fillId="0" borderId="47" xfId="0" applyNumberFormat="1" applyFont="1" applyBorder="1" applyAlignment="1">
      <alignment/>
    </xf>
    <xf numFmtId="0" fontId="29" fillId="0" borderId="48" xfId="0" applyFont="1" applyBorder="1" applyAlignment="1">
      <alignment horizontal="center" vertical="center"/>
    </xf>
    <xf numFmtId="0" fontId="45" fillId="0" borderId="15" xfId="0" applyFont="1" applyBorder="1" applyAlignment="1">
      <alignment/>
    </xf>
    <xf numFmtId="0" fontId="46" fillId="0" borderId="49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184" fontId="45" fillId="0" borderId="49" xfId="0" applyNumberFormat="1" applyFont="1" applyBorder="1" applyAlignment="1">
      <alignment/>
    </xf>
    <xf numFmtId="0" fontId="46" fillId="0" borderId="15" xfId="0" applyFont="1" applyBorder="1" applyAlignment="1">
      <alignment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9" fillId="24" borderId="52" xfId="0" applyFont="1" applyFill="1" applyBorder="1" applyAlignment="1">
      <alignment horizontal="center" vertical="center"/>
    </xf>
    <xf numFmtId="0" fontId="29" fillId="24" borderId="53" xfId="0" applyFont="1" applyFill="1" applyBorder="1" applyAlignment="1">
      <alignment horizontal="center" vertical="center"/>
    </xf>
    <xf numFmtId="0" fontId="29" fillId="24" borderId="50" xfId="0" applyFont="1" applyFill="1" applyBorder="1" applyAlignment="1">
      <alignment horizontal="center" vertical="center"/>
    </xf>
    <xf numFmtId="2" fontId="29" fillId="24" borderId="50" xfId="0" applyNumberFormat="1" applyFont="1" applyFill="1" applyBorder="1" applyAlignment="1">
      <alignment horizontal="right" vertical="center"/>
    </xf>
    <xf numFmtId="2" fontId="43" fillId="0" borderId="13" xfId="0" applyNumberFormat="1" applyFont="1" applyBorder="1" applyAlignment="1">
      <alignment horizontal="right"/>
    </xf>
    <xf numFmtId="2" fontId="44" fillId="0" borderId="16" xfId="0" applyNumberFormat="1" applyFont="1" applyBorder="1" applyAlignment="1">
      <alignment/>
    </xf>
    <xf numFmtId="2" fontId="48" fillId="0" borderId="46" xfId="0" applyNumberFormat="1" applyFont="1" applyBorder="1" applyAlignment="1">
      <alignment/>
    </xf>
    <xf numFmtId="2" fontId="49" fillId="0" borderId="19" xfId="0" applyNumberFormat="1" applyFont="1" applyBorder="1" applyAlignment="1">
      <alignment/>
    </xf>
    <xf numFmtId="2" fontId="45" fillId="0" borderId="44" xfId="0" applyNumberFormat="1" applyFont="1" applyBorder="1" applyAlignment="1">
      <alignment/>
    </xf>
    <xf numFmtId="2" fontId="45" fillId="0" borderId="18" xfId="0" applyNumberFormat="1" applyFont="1" applyBorder="1" applyAlignment="1">
      <alignment/>
    </xf>
    <xf numFmtId="2" fontId="46" fillId="0" borderId="18" xfId="0" applyNumberFormat="1" applyFont="1" applyBorder="1" applyAlignment="1">
      <alignment/>
    </xf>
    <xf numFmtId="2" fontId="44" fillId="0" borderId="13" xfId="0" applyNumberFormat="1" applyFont="1" applyBorder="1" applyAlignment="1">
      <alignment horizontal="right" vertical="center"/>
    </xf>
    <xf numFmtId="2" fontId="45" fillId="0" borderId="18" xfId="0" applyNumberFormat="1" applyFont="1" applyBorder="1" applyAlignment="1">
      <alignment horizontal="right" vertical="center"/>
    </xf>
    <xf numFmtId="2" fontId="50" fillId="0" borderId="54" xfId="0" applyNumberFormat="1" applyFont="1" applyBorder="1" applyAlignment="1">
      <alignment/>
    </xf>
    <xf numFmtId="2" fontId="47" fillId="0" borderId="35" xfId="0" applyNumberFormat="1" applyFont="1" applyBorder="1" applyAlignment="1">
      <alignment/>
    </xf>
    <xf numFmtId="2" fontId="50" fillId="0" borderId="46" xfId="0" applyNumberFormat="1" applyFont="1" applyBorder="1" applyAlignment="1">
      <alignment/>
    </xf>
    <xf numFmtId="2" fontId="43" fillId="0" borderId="13" xfId="0" applyNumberFormat="1" applyFont="1" applyFill="1" applyBorder="1" applyAlignment="1">
      <alignment/>
    </xf>
    <xf numFmtId="0" fontId="44" fillId="0" borderId="55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15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48" fillId="0" borderId="55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44" fillId="0" borderId="46" xfId="50" applyFont="1" applyBorder="1" applyAlignment="1">
      <alignment horizontal="center" vertical="center" wrapText="1"/>
      <protection/>
    </xf>
    <xf numFmtId="0" fontId="44" fillId="0" borderId="19" xfId="50" applyFont="1" applyBorder="1" applyAlignment="1">
      <alignment horizontal="center" vertical="center" wrapText="1"/>
      <protection/>
    </xf>
    <xf numFmtId="0" fontId="45" fillId="0" borderId="49" xfId="50" applyFont="1" applyBorder="1" applyAlignment="1">
      <alignment horizontal="center" vertical="center" wrapText="1"/>
      <protection/>
    </xf>
    <xf numFmtId="0" fontId="45" fillId="0" borderId="15" xfId="50" applyFont="1" applyBorder="1" applyAlignment="1">
      <alignment horizontal="center" vertical="center" wrapText="1"/>
      <protection/>
    </xf>
    <xf numFmtId="0" fontId="26" fillId="25" borderId="57" xfId="0" applyFont="1" applyFill="1" applyBorder="1" applyAlignment="1">
      <alignment horizontal="center" vertical="center" wrapText="1"/>
    </xf>
    <xf numFmtId="0" fontId="26" fillId="25" borderId="58" xfId="0" applyFont="1" applyFill="1" applyBorder="1" applyAlignment="1">
      <alignment horizontal="center" vertical="center" wrapText="1"/>
    </xf>
    <xf numFmtId="0" fontId="24" fillId="0" borderId="46" xfId="50" applyFont="1" applyBorder="1" applyAlignment="1">
      <alignment horizontal="center" vertical="center" wrapText="1"/>
      <protection/>
    </xf>
    <xf numFmtId="0" fontId="24" fillId="0" borderId="19" xfId="50" applyFont="1" applyBorder="1" applyAlignment="1">
      <alignment horizontal="center" vertical="center" wrapText="1"/>
      <protection/>
    </xf>
    <xf numFmtId="0" fontId="26" fillId="25" borderId="59" xfId="0" applyFont="1" applyFill="1" applyBorder="1" applyAlignment="1">
      <alignment horizontal="center" vertical="center" wrapText="1"/>
    </xf>
    <xf numFmtId="0" fontId="26" fillId="25" borderId="6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/>
    </xf>
    <xf numFmtId="0" fontId="26" fillId="25" borderId="61" xfId="0" applyFont="1" applyFill="1" applyBorder="1" applyAlignment="1">
      <alignment horizontal="center" vertical="center" wrapText="1"/>
    </xf>
    <xf numFmtId="0" fontId="26" fillId="25" borderId="62" xfId="0" applyFont="1" applyFill="1" applyBorder="1" applyAlignment="1">
      <alignment horizontal="center" vertical="center" wrapText="1"/>
    </xf>
    <xf numFmtId="0" fontId="26" fillId="0" borderId="34" xfId="0" applyFont="1" applyBorder="1" applyAlignment="1">
      <alignment horizontal="left"/>
    </xf>
    <xf numFmtId="0" fontId="44" fillId="0" borderId="13" xfId="50" applyFont="1" applyBorder="1" applyAlignment="1">
      <alignment horizontal="center" vertical="center" wrapText="1"/>
      <protection/>
    </xf>
    <xf numFmtId="0" fontId="45" fillId="0" borderId="14" xfId="50" applyFont="1" applyBorder="1" applyAlignment="1">
      <alignment horizontal="center" vertical="center" wrapText="1"/>
      <protection/>
    </xf>
    <xf numFmtId="0" fontId="24" fillId="0" borderId="13" xfId="0" applyFont="1" applyBorder="1" applyAlignment="1">
      <alignment/>
    </xf>
    <xf numFmtId="0" fontId="24" fillId="0" borderId="29" xfId="50" applyFont="1" applyBorder="1" applyAlignment="1">
      <alignment horizontal="center" vertical="center" wrapText="1"/>
      <protection/>
    </xf>
    <xf numFmtId="0" fontId="24" fillId="0" borderId="16" xfId="50" applyFont="1" applyBorder="1" applyAlignment="1">
      <alignment horizontal="center" vertical="center" wrapText="1"/>
      <protection/>
    </xf>
    <xf numFmtId="0" fontId="24" fillId="0" borderId="17" xfId="50" applyFont="1" applyBorder="1" applyAlignment="1">
      <alignment horizontal="center" vertical="center" wrapText="1"/>
      <protection/>
    </xf>
    <xf numFmtId="0" fontId="24" fillId="0" borderId="13" xfId="0" applyFont="1" applyBorder="1" applyAlignment="1">
      <alignment horizontal="left"/>
    </xf>
    <xf numFmtId="0" fontId="24" fillId="0" borderId="46" xfId="0" applyFont="1" applyBorder="1" applyAlignment="1">
      <alignment/>
    </xf>
    <xf numFmtId="0" fontId="27" fillId="0" borderId="0" xfId="0" applyFont="1" applyAlignment="1">
      <alignment horizontal="left" vertical="center"/>
    </xf>
    <xf numFmtId="0" fontId="24" fillId="25" borderId="63" xfId="0" applyFont="1" applyFill="1" applyBorder="1" applyAlignment="1">
      <alignment vertical="center" wrapText="1"/>
    </xf>
    <xf numFmtId="0" fontId="24" fillId="25" borderId="64" xfId="0" applyFont="1" applyFill="1" applyBorder="1" applyAlignment="1">
      <alignment vertical="center" wrapText="1"/>
    </xf>
    <xf numFmtId="0" fontId="24" fillId="25" borderId="57" xfId="0" applyFont="1" applyFill="1" applyBorder="1" applyAlignment="1">
      <alignment vertical="center" wrapText="1"/>
    </xf>
    <xf numFmtId="0" fontId="24" fillId="25" borderId="58" xfId="0" applyFont="1" applyFill="1" applyBorder="1" applyAlignment="1">
      <alignment vertical="center" wrapText="1"/>
    </xf>
    <xf numFmtId="0" fontId="24" fillId="25" borderId="59" xfId="0" applyFont="1" applyFill="1" applyBorder="1" applyAlignment="1">
      <alignment vertical="center" wrapText="1"/>
    </xf>
    <xf numFmtId="0" fontId="24" fillId="25" borderId="60" xfId="0" applyFont="1" applyFill="1" applyBorder="1" applyAlignment="1">
      <alignment vertical="center" wrapText="1"/>
    </xf>
    <xf numFmtId="0" fontId="24" fillId="0" borderId="45" xfId="50" applyFont="1" applyBorder="1" applyAlignment="1">
      <alignment horizontal="center" vertical="center" wrapText="1"/>
      <protection/>
    </xf>
    <xf numFmtId="0" fontId="24" fillId="0" borderId="30" xfId="50" applyFont="1" applyBorder="1" applyAlignment="1">
      <alignment horizontal="center" vertical="center" wrapText="1"/>
      <protection/>
    </xf>
    <xf numFmtId="0" fontId="29" fillId="0" borderId="65" xfId="50" applyFont="1" applyBorder="1" applyAlignment="1">
      <alignment horizontal="center" vertical="center" wrapText="1"/>
      <protection/>
    </xf>
    <xf numFmtId="0" fontId="29" fillId="0" borderId="66" xfId="50" applyFont="1" applyBorder="1" applyAlignment="1">
      <alignment horizontal="center" vertical="center" wrapText="1"/>
      <protection/>
    </xf>
    <xf numFmtId="0" fontId="24" fillId="0" borderId="13" xfId="50" applyFont="1" applyBorder="1" applyAlignment="1">
      <alignment horizontal="center" vertical="center" wrapText="1"/>
      <protection/>
    </xf>
    <xf numFmtId="0" fontId="29" fillId="0" borderId="6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4" fillId="0" borderId="13" xfId="0" applyFont="1" applyBorder="1" applyAlignment="1">
      <alignment vertical="center" wrapText="1"/>
    </xf>
    <xf numFmtId="0" fontId="45" fillId="0" borderId="46" xfId="50" applyFont="1" applyBorder="1" applyAlignment="1">
      <alignment horizontal="center" vertical="center" wrapText="1"/>
      <protection/>
    </xf>
    <xf numFmtId="0" fontId="45" fillId="0" borderId="19" xfId="50" applyFont="1" applyBorder="1" applyAlignment="1">
      <alignment horizontal="center" vertical="center" wrapText="1"/>
      <protection/>
    </xf>
    <xf numFmtId="0" fontId="45" fillId="0" borderId="13" xfId="50" applyFont="1" applyBorder="1" applyAlignment="1">
      <alignment horizontal="center" vertical="center" wrapText="1"/>
      <protection/>
    </xf>
    <xf numFmtId="0" fontId="29" fillId="0" borderId="69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/>
    </xf>
    <xf numFmtId="49" fontId="25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48" xfId="0" applyFont="1" applyBorder="1" applyAlignment="1">
      <alignment horizontal="center" vertical="center" wrapText="1"/>
    </xf>
    <xf numFmtId="0" fontId="24" fillId="0" borderId="28" xfId="50" applyFont="1" applyBorder="1" applyAlignment="1">
      <alignment horizontal="center" vertical="center" wrapText="1"/>
      <protection/>
    </xf>
    <xf numFmtId="0" fontId="29" fillId="0" borderId="21" xfId="50" applyFont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1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" xfId="65"/>
    <cellStyle name="ФормулаВБ" xfId="66"/>
    <cellStyle name="ФормулаНаКонтроль_GRES.2007.5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52"/>
  <sheetViews>
    <sheetView tabSelected="1" view="pageBreakPreview" zoomScaleSheetLayoutView="100" zoomScalePageLayoutView="0" workbookViewId="0" topLeftCell="A29">
      <selection activeCell="F55" sqref="F55"/>
    </sheetView>
  </sheetViews>
  <sheetFormatPr defaultColWidth="9.00390625" defaultRowHeight="12.75"/>
  <cols>
    <col min="1" max="1" width="8.375" style="80" customWidth="1"/>
    <col min="2" max="2" width="35.625" style="56" customWidth="1"/>
    <col min="3" max="3" width="3.625" style="55" customWidth="1"/>
    <col min="4" max="4" width="14.875" style="55" customWidth="1"/>
    <col min="5" max="5" width="15.875" style="56" customWidth="1"/>
    <col min="6" max="6" width="15.75390625" style="56" customWidth="1"/>
    <col min="7" max="7" width="15.875" style="56" customWidth="1"/>
    <col min="8" max="8" width="16.625" style="56" customWidth="1"/>
    <col min="9" max="10" width="15.125" style="56" customWidth="1"/>
    <col min="11" max="11" width="16.00390625" style="56" customWidth="1"/>
    <col min="12" max="16384" width="9.125" style="56" customWidth="1"/>
  </cols>
  <sheetData>
    <row r="1" spans="1:2" ht="15" hidden="1">
      <c r="A1" s="53" t="s">
        <v>0</v>
      </c>
      <c r="B1" s="54" t="s">
        <v>1</v>
      </c>
    </row>
    <row r="2" spans="1:9" ht="40.5" customHeight="1">
      <c r="A2" s="182" t="s">
        <v>36</v>
      </c>
      <c r="B2" s="182"/>
      <c r="C2" s="182"/>
      <c r="D2" s="182"/>
      <c r="E2" s="182"/>
      <c r="F2" s="182"/>
      <c r="G2" s="182"/>
      <c r="H2" s="182"/>
      <c r="I2" s="182"/>
    </row>
    <row r="3" spans="1:9" s="57" customFormat="1" ht="30.75" customHeight="1" thickBot="1">
      <c r="A3" s="183" t="s">
        <v>28</v>
      </c>
      <c r="B3" s="183"/>
      <c r="C3" s="183"/>
      <c r="D3" s="183"/>
      <c r="E3" s="183"/>
      <c r="F3" s="183"/>
      <c r="G3" s="183"/>
      <c r="H3" s="183"/>
      <c r="I3" s="183"/>
    </row>
    <row r="4" spans="1:11" s="57" customFormat="1" ht="18" customHeight="1">
      <c r="A4" s="166" t="s">
        <v>2</v>
      </c>
      <c r="B4" s="143" t="s">
        <v>3</v>
      </c>
      <c r="C4" s="143"/>
      <c r="D4" s="143" t="s">
        <v>4</v>
      </c>
      <c r="E4" s="175" t="s">
        <v>21</v>
      </c>
      <c r="F4" s="137" t="s">
        <v>26</v>
      </c>
      <c r="G4" s="175" t="s">
        <v>27</v>
      </c>
      <c r="H4" s="137" t="s">
        <v>31</v>
      </c>
      <c r="I4" s="139" t="s">
        <v>32</v>
      </c>
      <c r="J4" s="126" t="s">
        <v>34</v>
      </c>
      <c r="K4" s="128" t="s">
        <v>35</v>
      </c>
    </row>
    <row r="5" spans="1:11" s="58" customFormat="1" ht="14.25" customHeight="1" thickBot="1">
      <c r="A5" s="184"/>
      <c r="B5" s="170"/>
      <c r="C5" s="170"/>
      <c r="D5" s="170"/>
      <c r="E5" s="177"/>
      <c r="F5" s="151"/>
      <c r="G5" s="177"/>
      <c r="H5" s="151"/>
      <c r="I5" s="152"/>
      <c r="J5" s="127"/>
      <c r="K5" s="129"/>
    </row>
    <row r="6" spans="1:11" s="58" customFormat="1" ht="16.5" thickBot="1">
      <c r="A6" s="30" t="s">
        <v>5</v>
      </c>
      <c r="B6" s="185" t="s">
        <v>6</v>
      </c>
      <c r="C6" s="185"/>
      <c r="D6" s="31">
        <v>3</v>
      </c>
      <c r="E6" s="32">
        <v>4</v>
      </c>
      <c r="F6" s="32">
        <v>5</v>
      </c>
      <c r="G6" s="32">
        <v>6</v>
      </c>
      <c r="H6" s="32">
        <v>7</v>
      </c>
      <c r="I6" s="82">
        <v>8</v>
      </c>
      <c r="J6" s="106">
        <v>9</v>
      </c>
      <c r="K6" s="107">
        <v>10</v>
      </c>
    </row>
    <row r="7" spans="1:11" s="57" customFormat="1" ht="24" customHeight="1">
      <c r="A7" s="154" t="s">
        <v>20</v>
      </c>
      <c r="B7" s="155"/>
      <c r="C7" s="155"/>
      <c r="D7" s="155"/>
      <c r="E7" s="155"/>
      <c r="F7" s="155"/>
      <c r="G7" s="155"/>
      <c r="H7" s="155"/>
      <c r="I7" s="156"/>
      <c r="J7" s="89"/>
      <c r="K7" s="90"/>
    </row>
    <row r="8" spans="1:11" s="59" customFormat="1" ht="22.5" customHeight="1">
      <c r="A8" s="46">
        <v>1</v>
      </c>
      <c r="B8" s="153" t="s">
        <v>19</v>
      </c>
      <c r="C8" s="153"/>
      <c r="D8" s="4" t="s">
        <v>13</v>
      </c>
      <c r="E8" s="25">
        <f>SUM(E10:E12)</f>
        <v>311.76</v>
      </c>
      <c r="F8" s="24">
        <f>SUM(F10:F12)+F22+F23</f>
        <v>307.554796</v>
      </c>
      <c r="G8" s="25">
        <f>SUM(G10:G12)</f>
        <v>312.90500000000003</v>
      </c>
      <c r="H8" s="24">
        <f>SUM(H10:H12)+H22+H23</f>
        <v>336.414205</v>
      </c>
      <c r="I8" s="83">
        <f>SUM(I10:I12)+I22+I23</f>
        <v>341.368384</v>
      </c>
      <c r="J8" s="24">
        <f>SUM(J10:J12)+J22+J23</f>
        <v>345.35118700000004</v>
      </c>
      <c r="K8" s="15">
        <f>SUM(K10:K12)+K22+K23</f>
        <v>366.1205572</v>
      </c>
    </row>
    <row r="9" spans="1:11" s="57" customFormat="1" ht="22.5" customHeight="1">
      <c r="A9" s="46"/>
      <c r="B9" s="153" t="s">
        <v>8</v>
      </c>
      <c r="C9" s="153"/>
      <c r="D9" s="4" t="s">
        <v>13</v>
      </c>
      <c r="E9" s="26"/>
      <c r="F9" s="6"/>
      <c r="G9" s="26"/>
      <c r="H9" s="6"/>
      <c r="I9" s="84"/>
      <c r="J9" s="5"/>
      <c r="K9" s="119"/>
    </row>
    <row r="10" spans="1:11" s="59" customFormat="1" ht="22.5" customHeight="1">
      <c r="A10" s="46"/>
      <c r="B10" s="153" t="s">
        <v>9</v>
      </c>
      <c r="C10" s="153"/>
      <c r="D10" s="4" t="s">
        <v>13</v>
      </c>
      <c r="E10" s="25">
        <f aca="true" t="shared" si="0" ref="E10:K10">SUM(E15)</f>
        <v>10.856</v>
      </c>
      <c r="F10" s="24">
        <f t="shared" si="0"/>
        <v>10.340991</v>
      </c>
      <c r="G10" s="25">
        <f t="shared" si="0"/>
        <v>10.901</v>
      </c>
      <c r="H10" s="24">
        <f t="shared" si="0"/>
        <v>10.71</v>
      </c>
      <c r="I10" s="83">
        <f t="shared" si="0"/>
        <v>10.560599999999999</v>
      </c>
      <c r="J10" s="24">
        <f t="shared" si="0"/>
        <v>10.358928</v>
      </c>
      <c r="K10" s="15">
        <f t="shared" si="0"/>
        <v>10.523691</v>
      </c>
    </row>
    <row r="11" spans="1:11" s="59" customFormat="1" ht="22.5" customHeight="1">
      <c r="A11" s="46"/>
      <c r="B11" s="153" t="s">
        <v>10</v>
      </c>
      <c r="C11" s="153"/>
      <c r="D11" s="4" t="s">
        <v>13</v>
      </c>
      <c r="E11" s="25">
        <f>SUM(E16+E19)</f>
        <v>161.37800000000001</v>
      </c>
      <c r="F11" s="24">
        <f aca="true" t="shared" si="1" ref="F11:I12">SUM(F16+F19)</f>
        <v>165.179329</v>
      </c>
      <c r="G11" s="25">
        <f t="shared" si="1"/>
        <v>183.812</v>
      </c>
      <c r="H11" s="24">
        <f>SUM(H16+H19)</f>
        <v>202.92</v>
      </c>
      <c r="I11" s="83">
        <f t="shared" si="1"/>
        <v>175.377601</v>
      </c>
      <c r="J11" s="24">
        <f>SUM(J16+J19)</f>
        <v>184.28264000000001</v>
      </c>
      <c r="K11" s="15">
        <f>SUM(K16+K19)</f>
        <v>190.536601</v>
      </c>
    </row>
    <row r="12" spans="1:11" s="59" customFormat="1" ht="22.5" customHeight="1">
      <c r="A12" s="46"/>
      <c r="B12" s="153" t="s">
        <v>11</v>
      </c>
      <c r="C12" s="153"/>
      <c r="D12" s="4" t="s">
        <v>13</v>
      </c>
      <c r="E12" s="25">
        <f>SUM(E17+E20)</f>
        <v>139.526</v>
      </c>
      <c r="F12" s="24">
        <f t="shared" si="1"/>
        <v>131.43591</v>
      </c>
      <c r="G12" s="25">
        <f t="shared" si="1"/>
        <v>118.192</v>
      </c>
      <c r="H12" s="24">
        <f>SUM(H17+H20)</f>
        <v>121.89999999999999</v>
      </c>
      <c r="I12" s="83">
        <f t="shared" si="1"/>
        <v>155.430183</v>
      </c>
      <c r="J12" s="24">
        <f>SUM(J17+J20)</f>
        <v>150.012829</v>
      </c>
      <c r="K12" s="15">
        <f>SUM(K17+K20)</f>
        <v>165.0602652</v>
      </c>
    </row>
    <row r="13" spans="1:11" s="59" customFormat="1" ht="18" customHeight="1">
      <c r="A13" s="46" t="s">
        <v>16</v>
      </c>
      <c r="B13" s="153" t="s">
        <v>29</v>
      </c>
      <c r="C13" s="153"/>
      <c r="D13" s="4" t="s">
        <v>13</v>
      </c>
      <c r="E13" s="25">
        <f aca="true" t="shared" si="2" ref="E13:K13">SUM(E15:E17)</f>
        <v>197.167</v>
      </c>
      <c r="F13" s="24">
        <f t="shared" si="2"/>
        <v>195.64230099999997</v>
      </c>
      <c r="G13" s="25">
        <f t="shared" si="2"/>
        <v>197.945</v>
      </c>
      <c r="H13" s="24">
        <f>SUM(H15:H17)</f>
        <v>213.61</v>
      </c>
      <c r="I13" s="83">
        <f t="shared" si="2"/>
        <v>209.520008</v>
      </c>
      <c r="J13" s="24">
        <f t="shared" si="2"/>
        <v>211.633443</v>
      </c>
      <c r="K13" s="15">
        <f t="shared" si="2"/>
        <v>217.928286</v>
      </c>
    </row>
    <row r="14" spans="1:11" s="57" customFormat="1" ht="18" customHeight="1">
      <c r="A14" s="47"/>
      <c r="B14" s="153" t="s">
        <v>8</v>
      </c>
      <c r="C14" s="153"/>
      <c r="D14" s="4" t="s">
        <v>13</v>
      </c>
      <c r="E14" s="60"/>
      <c r="F14" s="5">
        <v>0</v>
      </c>
      <c r="G14" s="60"/>
      <c r="H14" s="5"/>
      <c r="I14" s="29">
        <v>0</v>
      </c>
      <c r="J14" s="5">
        <v>0</v>
      </c>
      <c r="K14" s="119">
        <v>0.0004</v>
      </c>
    </row>
    <row r="15" spans="1:11" s="57" customFormat="1" ht="18" customHeight="1">
      <c r="A15" s="47"/>
      <c r="B15" s="153" t="s">
        <v>9</v>
      </c>
      <c r="C15" s="153"/>
      <c r="D15" s="4" t="s">
        <v>13</v>
      </c>
      <c r="E15" s="20">
        <v>10.856</v>
      </c>
      <c r="F15" s="13">
        <v>10.340991</v>
      </c>
      <c r="G15" s="62">
        <v>10.901</v>
      </c>
      <c r="H15" s="41">
        <v>10.71</v>
      </c>
      <c r="I15" s="85">
        <v>10.560599999999999</v>
      </c>
      <c r="J15" s="13">
        <v>10.358928</v>
      </c>
      <c r="K15" s="119">
        <v>10.523691</v>
      </c>
    </row>
    <row r="16" spans="1:11" s="57" customFormat="1" ht="18.75" customHeight="1">
      <c r="A16" s="47"/>
      <c r="B16" s="153" t="s">
        <v>10</v>
      </c>
      <c r="C16" s="153"/>
      <c r="D16" s="4" t="s">
        <v>13</v>
      </c>
      <c r="E16" s="20">
        <v>148.042</v>
      </c>
      <c r="F16" s="12">
        <f>155.16123-0.13774</f>
        <v>155.02348999999998</v>
      </c>
      <c r="G16" s="62">
        <v>151.232</v>
      </c>
      <c r="H16" s="41">
        <v>168.57</v>
      </c>
      <c r="I16" s="85">
        <v>161.009952</v>
      </c>
      <c r="J16" s="13">
        <v>163.158228</v>
      </c>
      <c r="K16" s="119">
        <v>168.945868</v>
      </c>
    </row>
    <row r="17" spans="1:11" s="57" customFormat="1" ht="18.75" customHeight="1">
      <c r="A17" s="47"/>
      <c r="B17" s="153" t="s">
        <v>11</v>
      </c>
      <c r="C17" s="153"/>
      <c r="D17" s="4" t="s">
        <v>13</v>
      </c>
      <c r="E17" s="20">
        <v>38.269</v>
      </c>
      <c r="F17" s="12">
        <f>30.73865-0.46083</f>
        <v>30.27782</v>
      </c>
      <c r="G17" s="62">
        <v>35.812</v>
      </c>
      <c r="H17" s="41">
        <v>34.33</v>
      </c>
      <c r="I17" s="85">
        <v>37.949456000000005</v>
      </c>
      <c r="J17" s="13">
        <v>38.116287</v>
      </c>
      <c r="K17" s="119">
        <v>38.458726999999996</v>
      </c>
    </row>
    <row r="18" spans="1:11" s="59" customFormat="1" ht="36" customHeight="1">
      <c r="A18" s="46" t="s">
        <v>17</v>
      </c>
      <c r="B18" s="174" t="s">
        <v>30</v>
      </c>
      <c r="C18" s="174"/>
      <c r="D18" s="4" t="s">
        <v>13</v>
      </c>
      <c r="E18" s="25">
        <f aca="true" t="shared" si="3" ref="E18:K18">SUM(E19+E20)</f>
        <v>114.593</v>
      </c>
      <c r="F18" s="24">
        <f t="shared" si="3"/>
        <v>111.313929</v>
      </c>
      <c r="G18" s="25">
        <f t="shared" si="3"/>
        <v>114.96</v>
      </c>
      <c r="H18" s="38">
        <f t="shared" si="3"/>
        <v>121.91999999999999</v>
      </c>
      <c r="I18" s="86">
        <f t="shared" si="3"/>
        <v>131.848376</v>
      </c>
      <c r="J18" s="120">
        <f t="shared" si="3"/>
        <v>133.02095400000002</v>
      </c>
      <c r="K18" s="121">
        <f t="shared" si="3"/>
        <v>148.1922712</v>
      </c>
    </row>
    <row r="19" spans="1:11" s="57" customFormat="1" ht="18.75" customHeight="1">
      <c r="A19" s="47"/>
      <c r="B19" s="153" t="s">
        <v>10</v>
      </c>
      <c r="C19" s="153"/>
      <c r="D19" s="4" t="s">
        <v>13</v>
      </c>
      <c r="E19" s="20">
        <v>13.336</v>
      </c>
      <c r="F19" s="12">
        <v>10.155839</v>
      </c>
      <c r="G19" s="20">
        <v>32.58</v>
      </c>
      <c r="H19" s="37">
        <v>34.35</v>
      </c>
      <c r="I19" s="87">
        <v>14.367649</v>
      </c>
      <c r="J19" s="125">
        <f>3.224412+17.9</f>
        <v>21.124412</v>
      </c>
      <c r="K19" s="119">
        <f>4.820733+16.77</f>
        <v>21.590733</v>
      </c>
    </row>
    <row r="20" spans="1:11" s="57" customFormat="1" ht="18.75" customHeight="1">
      <c r="A20" s="47"/>
      <c r="B20" s="153" t="s">
        <v>11</v>
      </c>
      <c r="C20" s="153"/>
      <c r="D20" s="4" t="s">
        <v>13</v>
      </c>
      <c r="E20" s="20">
        <v>101.257</v>
      </c>
      <c r="F20" s="12">
        <v>101.15809</v>
      </c>
      <c r="G20" s="20">
        <v>82.38</v>
      </c>
      <c r="H20" s="37">
        <v>87.57</v>
      </c>
      <c r="I20" s="87">
        <v>117.480727</v>
      </c>
      <c r="J20" s="125">
        <f>38.666542+73.23</f>
        <v>111.89654200000001</v>
      </c>
      <c r="K20" s="119">
        <f>51.4515382+75.15</f>
        <v>126.60153820000001</v>
      </c>
    </row>
    <row r="21" spans="1:11" s="57" customFormat="1" ht="18.75" customHeight="1">
      <c r="A21" s="46" t="s">
        <v>24</v>
      </c>
      <c r="B21" s="157" t="s">
        <v>25</v>
      </c>
      <c r="C21" s="157"/>
      <c r="D21" s="4" t="s">
        <v>13</v>
      </c>
      <c r="E21" s="16"/>
      <c r="F21" s="12"/>
      <c r="G21" s="20"/>
      <c r="H21" s="37"/>
      <c r="I21" s="29"/>
      <c r="J21" s="5"/>
      <c r="K21" s="61"/>
    </row>
    <row r="22" spans="1:11" s="57" customFormat="1" ht="18.75" customHeight="1">
      <c r="A22" s="48"/>
      <c r="B22" s="147" t="s">
        <v>10</v>
      </c>
      <c r="C22" s="147"/>
      <c r="D22" s="9" t="s">
        <v>13</v>
      </c>
      <c r="E22" s="22"/>
      <c r="F22" s="23">
        <v>0.137736</v>
      </c>
      <c r="G22" s="63"/>
      <c r="H22" s="39">
        <v>0.376206</v>
      </c>
      <c r="I22" s="29"/>
      <c r="J22" s="13">
        <v>0.174908</v>
      </c>
      <c r="K22" s="61"/>
    </row>
    <row r="23" spans="1:15" s="57" customFormat="1" ht="18.75" customHeight="1">
      <c r="A23" s="46"/>
      <c r="B23" s="153" t="s">
        <v>11</v>
      </c>
      <c r="C23" s="153"/>
      <c r="D23" s="4" t="s">
        <v>13</v>
      </c>
      <c r="E23" s="16"/>
      <c r="F23" s="12">
        <v>0.46083</v>
      </c>
      <c r="G23" s="20"/>
      <c r="H23" s="37">
        <v>0.507999</v>
      </c>
      <c r="I23" s="29"/>
      <c r="J23" s="13">
        <v>0.521882</v>
      </c>
      <c r="K23" s="61"/>
      <c r="O23" s="64"/>
    </row>
    <row r="24" spans="1:11" s="57" customFormat="1" ht="18.75" customHeight="1">
      <c r="A24" s="178" t="s">
        <v>23</v>
      </c>
      <c r="B24" s="179"/>
      <c r="C24" s="179"/>
      <c r="D24" s="179"/>
      <c r="E24" s="179"/>
      <c r="F24" s="179"/>
      <c r="G24" s="179"/>
      <c r="H24" s="179"/>
      <c r="I24" s="179"/>
      <c r="J24" s="5"/>
      <c r="K24" s="61"/>
    </row>
    <row r="25" spans="1:11" s="57" customFormat="1" ht="18.75" customHeight="1">
      <c r="A25" s="46">
        <v>2</v>
      </c>
      <c r="B25" s="153" t="s">
        <v>18</v>
      </c>
      <c r="C25" s="153"/>
      <c r="D25" s="4" t="s">
        <v>13</v>
      </c>
      <c r="E25" s="18">
        <f aca="true" t="shared" si="4" ref="E25:K25">E26</f>
        <v>0.921</v>
      </c>
      <c r="F25" s="17">
        <f t="shared" si="4"/>
        <v>0.88196</v>
      </c>
      <c r="G25" s="18">
        <f t="shared" si="4"/>
        <v>0.885</v>
      </c>
      <c r="H25" s="36">
        <f t="shared" si="4"/>
        <v>0.825898</v>
      </c>
      <c r="I25" s="88">
        <f t="shared" si="4"/>
        <v>0.8527509999999999</v>
      </c>
      <c r="J25" s="35">
        <f t="shared" si="4"/>
        <v>0.7919280000000001</v>
      </c>
      <c r="K25" s="118">
        <f t="shared" si="4"/>
        <v>0.808279</v>
      </c>
    </row>
    <row r="26" spans="1:11" s="57" customFormat="1" ht="18.75" customHeight="1">
      <c r="A26" s="46"/>
      <c r="B26" s="153" t="s">
        <v>10</v>
      </c>
      <c r="C26" s="153"/>
      <c r="D26" s="4" t="s">
        <v>13</v>
      </c>
      <c r="E26" s="20">
        <v>0.921</v>
      </c>
      <c r="F26" s="12">
        <v>0.88196</v>
      </c>
      <c r="G26" s="20">
        <v>0.885</v>
      </c>
      <c r="H26" s="37">
        <v>0.825898</v>
      </c>
      <c r="I26" s="87">
        <v>0.8527509999999999</v>
      </c>
      <c r="J26" s="13">
        <v>0.7919280000000001</v>
      </c>
      <c r="K26" s="119">
        <v>0.808279</v>
      </c>
    </row>
    <row r="27" spans="1:14" s="57" customFormat="1" ht="18.75" customHeight="1">
      <c r="A27" s="178" t="s">
        <v>22</v>
      </c>
      <c r="B27" s="179"/>
      <c r="C27" s="179"/>
      <c r="D27" s="179"/>
      <c r="E27" s="179"/>
      <c r="F27" s="179"/>
      <c r="G27" s="179"/>
      <c r="H27" s="179"/>
      <c r="I27" s="179"/>
      <c r="J27" s="13"/>
      <c r="K27" s="61"/>
      <c r="N27" s="64"/>
    </row>
    <row r="28" spans="1:11" s="59" customFormat="1" ht="18.75" customHeight="1">
      <c r="A28" s="46">
        <v>3</v>
      </c>
      <c r="B28" s="153" t="s">
        <v>18</v>
      </c>
      <c r="C28" s="153"/>
      <c r="D28" s="4" t="s">
        <v>13</v>
      </c>
      <c r="E28" s="18">
        <f aca="true" t="shared" si="5" ref="E28:K28">SUM(E29+E30)</f>
        <v>3.689</v>
      </c>
      <c r="F28" s="17">
        <f t="shared" si="5"/>
        <v>3.22221</v>
      </c>
      <c r="G28" s="21">
        <f t="shared" si="5"/>
        <v>3.36</v>
      </c>
      <c r="H28" s="17">
        <f t="shared" si="5"/>
        <v>4.130322</v>
      </c>
      <c r="I28" s="88">
        <f t="shared" si="5"/>
        <v>3.9920450000000005</v>
      </c>
      <c r="J28" s="35">
        <f t="shared" si="5"/>
        <v>4.079471999999999</v>
      </c>
      <c r="K28" s="118">
        <f t="shared" si="5"/>
        <v>3.942718</v>
      </c>
    </row>
    <row r="29" spans="1:11" s="57" customFormat="1" ht="18.75" customHeight="1">
      <c r="A29" s="46"/>
      <c r="B29" s="153" t="s">
        <v>10</v>
      </c>
      <c r="C29" s="153"/>
      <c r="D29" s="4" t="s">
        <v>13</v>
      </c>
      <c r="E29" s="19">
        <v>3.56</v>
      </c>
      <c r="F29" s="12">
        <v>3.00494</v>
      </c>
      <c r="G29" s="20">
        <v>3.162</v>
      </c>
      <c r="H29" s="12">
        <v>3.78414</v>
      </c>
      <c r="I29" s="87">
        <v>3.6564270000000003</v>
      </c>
      <c r="J29" s="13">
        <v>3.8010019999999995</v>
      </c>
      <c r="K29" s="119">
        <v>3.674588</v>
      </c>
    </row>
    <row r="30" spans="1:11" s="57" customFormat="1" ht="18.75" customHeight="1">
      <c r="A30" s="46"/>
      <c r="B30" s="153" t="s">
        <v>11</v>
      </c>
      <c r="C30" s="153"/>
      <c r="D30" s="4" t="s">
        <v>13</v>
      </c>
      <c r="E30" s="19">
        <v>0.129</v>
      </c>
      <c r="F30" s="12">
        <v>0.21727</v>
      </c>
      <c r="G30" s="20">
        <v>0.198</v>
      </c>
      <c r="H30" s="12">
        <v>0.346182</v>
      </c>
      <c r="I30" s="87">
        <v>0.335618</v>
      </c>
      <c r="J30" s="13">
        <v>0.27847</v>
      </c>
      <c r="K30" s="119">
        <v>0.26813</v>
      </c>
    </row>
    <row r="31" spans="1:14" s="57" customFormat="1" ht="18.75" customHeight="1" thickBot="1">
      <c r="A31" s="171" t="s">
        <v>33</v>
      </c>
      <c r="B31" s="172"/>
      <c r="C31" s="172"/>
      <c r="D31" s="172"/>
      <c r="E31" s="172"/>
      <c r="F31" s="172"/>
      <c r="G31" s="172"/>
      <c r="H31" s="172"/>
      <c r="I31" s="173"/>
      <c r="K31" s="81"/>
      <c r="N31" s="64"/>
    </row>
    <row r="32" spans="1:11" s="57" customFormat="1" ht="18.75" customHeight="1">
      <c r="A32" s="91">
        <v>4</v>
      </c>
      <c r="B32" s="158" t="s">
        <v>18</v>
      </c>
      <c r="C32" s="158"/>
      <c r="D32" s="93" t="s">
        <v>13</v>
      </c>
      <c r="E32" s="97">
        <f aca="true" t="shared" si="6" ref="E32:K32">E33</f>
        <v>0</v>
      </c>
      <c r="F32" s="98">
        <f t="shared" si="6"/>
        <v>0</v>
      </c>
      <c r="G32" s="97">
        <f t="shared" si="6"/>
        <v>0</v>
      </c>
      <c r="H32" s="99">
        <f t="shared" si="6"/>
        <v>0.095762</v>
      </c>
      <c r="I32" s="104">
        <f t="shared" si="6"/>
        <v>0</v>
      </c>
      <c r="J32" s="115">
        <f t="shared" si="6"/>
        <v>0.719563</v>
      </c>
      <c r="K32" s="122">
        <f t="shared" si="6"/>
        <v>0.682587</v>
      </c>
    </row>
    <row r="33" spans="1:11" s="57" customFormat="1" ht="18.75" customHeight="1" thickBot="1">
      <c r="A33" s="49"/>
      <c r="B33" s="181" t="s">
        <v>10</v>
      </c>
      <c r="C33" s="181"/>
      <c r="D33" s="27" t="s">
        <v>13</v>
      </c>
      <c r="E33" s="44"/>
      <c r="F33" s="43"/>
      <c r="G33" s="44"/>
      <c r="H33" s="45">
        <v>0.095762</v>
      </c>
      <c r="I33" s="105"/>
      <c r="J33" s="116">
        <f>0.703761+0.015802</f>
        <v>0.719563</v>
      </c>
      <c r="K33" s="123">
        <v>0.682587</v>
      </c>
    </row>
    <row r="34" spans="1:11" s="57" customFormat="1" ht="18.75" customHeight="1" thickBot="1">
      <c r="A34" s="130" t="s">
        <v>37</v>
      </c>
      <c r="B34" s="130"/>
      <c r="C34" s="130"/>
      <c r="D34" s="130"/>
      <c r="E34" s="130"/>
      <c r="F34" s="130"/>
      <c r="G34" s="130"/>
      <c r="H34" s="130"/>
      <c r="I34" s="130"/>
      <c r="K34" s="81"/>
    </row>
    <row r="35" spans="1:11" s="57" customFormat="1" ht="18.75" customHeight="1">
      <c r="A35" s="91">
        <v>5</v>
      </c>
      <c r="B35" s="92" t="s">
        <v>18</v>
      </c>
      <c r="C35" s="92"/>
      <c r="D35" s="93" t="s">
        <v>13</v>
      </c>
      <c r="E35" s="94">
        <v>0</v>
      </c>
      <c r="F35" s="95">
        <v>0</v>
      </c>
      <c r="G35" s="94">
        <v>0</v>
      </c>
      <c r="H35" s="95"/>
      <c r="I35" s="102">
        <v>0</v>
      </c>
      <c r="J35" s="115">
        <f>J36</f>
        <v>0.14407</v>
      </c>
      <c r="K35" s="124">
        <f>K36</f>
        <v>0.17400000000000002</v>
      </c>
    </row>
    <row r="36" spans="1:14" s="57" customFormat="1" ht="18.75" customHeight="1" thickBot="1">
      <c r="A36" s="49"/>
      <c r="B36" s="131" t="s">
        <v>10</v>
      </c>
      <c r="C36" s="132"/>
      <c r="D36" s="96" t="s">
        <v>13</v>
      </c>
      <c r="E36" s="96"/>
      <c r="F36" s="96"/>
      <c r="G36" s="96"/>
      <c r="H36" s="96"/>
      <c r="I36" s="103"/>
      <c r="J36" s="116">
        <v>0.14407</v>
      </c>
      <c r="K36" s="123">
        <v>0.17400000000000002</v>
      </c>
      <c r="N36" s="64"/>
    </row>
    <row r="37" spans="1:14" s="57" customFormat="1" ht="18.75" customHeight="1" thickBot="1">
      <c r="A37" s="109"/>
      <c r="B37" s="110" t="s">
        <v>18</v>
      </c>
      <c r="C37" s="110"/>
      <c r="D37" s="111"/>
      <c r="E37" s="112">
        <f aca="true" t="shared" si="7" ref="E37:K37">E8+E25+E28+E32+E35</f>
        <v>316.37</v>
      </c>
      <c r="F37" s="112">
        <f t="shared" si="7"/>
        <v>311.658966</v>
      </c>
      <c r="G37" s="112">
        <f t="shared" si="7"/>
        <v>317.15000000000003</v>
      </c>
      <c r="H37" s="112">
        <f t="shared" si="7"/>
        <v>341.46618699999993</v>
      </c>
      <c r="I37" s="112">
        <f t="shared" si="7"/>
        <v>346.21318</v>
      </c>
      <c r="J37" s="112">
        <f t="shared" si="7"/>
        <v>351.08622</v>
      </c>
      <c r="K37" s="112">
        <f t="shared" si="7"/>
        <v>371.72814120000004</v>
      </c>
      <c r="N37" s="64"/>
    </row>
    <row r="38" spans="1:14" s="57" customFormat="1" ht="18.75" customHeight="1">
      <c r="A38" s="42"/>
      <c r="B38" s="42"/>
      <c r="C38" s="42"/>
      <c r="D38" s="42"/>
      <c r="E38" s="42"/>
      <c r="F38" s="42"/>
      <c r="G38" s="42"/>
      <c r="H38" s="42"/>
      <c r="I38" s="42"/>
      <c r="N38" s="64"/>
    </row>
    <row r="39" spans="1:9" ht="24" customHeight="1" thickBot="1">
      <c r="A39" s="180" t="s">
        <v>38</v>
      </c>
      <c r="B39" s="180"/>
      <c r="C39" s="180"/>
      <c r="D39" s="180"/>
      <c r="E39" s="180"/>
      <c r="F39" s="180"/>
      <c r="G39" s="180"/>
      <c r="H39" s="180"/>
      <c r="I39" s="180"/>
    </row>
    <row r="40" spans="1:11" ht="13.5" customHeight="1">
      <c r="A40" s="166" t="s">
        <v>2</v>
      </c>
      <c r="B40" s="143" t="s">
        <v>12</v>
      </c>
      <c r="C40" s="143"/>
      <c r="D40" s="143" t="s">
        <v>4</v>
      </c>
      <c r="E40" s="175" t="s">
        <v>21</v>
      </c>
      <c r="F40" s="137" t="s">
        <v>26</v>
      </c>
      <c r="G40" s="139" t="s">
        <v>27</v>
      </c>
      <c r="H40" s="137" t="s">
        <v>31</v>
      </c>
      <c r="I40" s="139" t="s">
        <v>32</v>
      </c>
      <c r="J40" s="133" t="s">
        <v>34</v>
      </c>
      <c r="K40" s="135" t="s">
        <v>35</v>
      </c>
    </row>
    <row r="41" spans="1:11" ht="25.5" customHeight="1" thickBot="1">
      <c r="A41" s="167"/>
      <c r="B41" s="144"/>
      <c r="C41" s="144"/>
      <c r="D41" s="144"/>
      <c r="E41" s="176"/>
      <c r="F41" s="138"/>
      <c r="G41" s="140"/>
      <c r="H41" s="138"/>
      <c r="I41" s="140"/>
      <c r="J41" s="134"/>
      <c r="K41" s="136"/>
    </row>
    <row r="42" spans="1:11" s="66" customFormat="1" ht="21" customHeight="1" thickBot="1">
      <c r="A42" s="33" t="s">
        <v>5</v>
      </c>
      <c r="B42" s="168" t="s">
        <v>6</v>
      </c>
      <c r="C42" s="169"/>
      <c r="D42" s="34">
        <v>3</v>
      </c>
      <c r="E42" s="40">
        <v>4</v>
      </c>
      <c r="F42" s="40">
        <v>5</v>
      </c>
      <c r="G42" s="40">
        <v>6</v>
      </c>
      <c r="H42" s="65">
        <v>7</v>
      </c>
      <c r="I42" s="100">
        <v>8</v>
      </c>
      <c r="J42" s="108">
        <v>9</v>
      </c>
      <c r="K42" s="108">
        <v>10</v>
      </c>
    </row>
    <row r="43" spans="1:11" ht="19.5" customHeight="1">
      <c r="A43" s="48">
        <v>1</v>
      </c>
      <c r="B43" s="147" t="s">
        <v>14</v>
      </c>
      <c r="C43" s="147"/>
      <c r="D43" s="9" t="s">
        <v>13</v>
      </c>
      <c r="E43" s="11">
        <f aca="true" t="shared" si="8" ref="E43:K43">SUM(E44:E46)</f>
        <v>314.185</v>
      </c>
      <c r="F43" s="14">
        <f t="shared" si="8"/>
        <v>305.75653</v>
      </c>
      <c r="G43" s="28">
        <f t="shared" si="8"/>
        <v>298.18766</v>
      </c>
      <c r="H43" s="10">
        <f t="shared" si="8"/>
        <v>333.87</v>
      </c>
      <c r="I43" s="11">
        <f t="shared" si="8"/>
        <v>346.27528700000005</v>
      </c>
      <c r="J43" s="114">
        <f t="shared" si="8"/>
        <v>338.657853</v>
      </c>
      <c r="K43" s="117">
        <f t="shared" si="8"/>
        <v>349.00691</v>
      </c>
    </row>
    <row r="44" spans="1:11" s="68" customFormat="1" ht="19.5" customHeight="1">
      <c r="A44" s="50"/>
      <c r="B44" s="160" t="s">
        <v>8</v>
      </c>
      <c r="C44" s="161"/>
      <c r="D44" s="1" t="s">
        <v>13</v>
      </c>
      <c r="E44" s="29">
        <v>314.185</v>
      </c>
      <c r="F44" s="12">
        <v>258.1162</v>
      </c>
      <c r="G44" s="67">
        <v>298.18766</v>
      </c>
      <c r="H44" s="12">
        <v>333.87</v>
      </c>
      <c r="I44" s="67">
        <v>340.20257300000003</v>
      </c>
      <c r="J44" s="113">
        <v>288.899076</v>
      </c>
      <c r="K44" s="118">
        <v>336.30172</v>
      </c>
    </row>
    <row r="45" spans="1:11" s="68" customFormat="1" ht="19.5" customHeight="1">
      <c r="A45" s="51"/>
      <c r="B45" s="162" t="s">
        <v>10</v>
      </c>
      <c r="C45" s="163"/>
      <c r="D45" s="2" t="s">
        <v>13</v>
      </c>
      <c r="E45" s="7"/>
      <c r="F45" s="12">
        <v>47.64033</v>
      </c>
      <c r="G45" s="69"/>
      <c r="H45" s="12"/>
      <c r="I45" s="67">
        <v>6.072714</v>
      </c>
      <c r="J45" s="113">
        <v>49.758777</v>
      </c>
      <c r="K45" s="118">
        <v>12.70519</v>
      </c>
    </row>
    <row r="46" spans="1:11" s="68" customFormat="1" ht="19.5" customHeight="1" thickBot="1">
      <c r="A46" s="52"/>
      <c r="B46" s="164" t="s">
        <v>11</v>
      </c>
      <c r="C46" s="165"/>
      <c r="D46" s="3" t="s">
        <v>13</v>
      </c>
      <c r="E46" s="8"/>
      <c r="F46" s="70"/>
      <c r="G46" s="70"/>
      <c r="H46" s="70"/>
      <c r="I46" s="101"/>
      <c r="J46" s="70"/>
      <c r="K46" s="71"/>
    </row>
    <row r="47" spans="1:4" ht="21" customHeight="1" hidden="1" thickBot="1">
      <c r="A47" s="72">
        <v>2</v>
      </c>
      <c r="B47" s="150" t="s">
        <v>15</v>
      </c>
      <c r="C47" s="150"/>
      <c r="D47" s="73" t="s">
        <v>7</v>
      </c>
    </row>
    <row r="48" spans="1:4" ht="18" customHeight="1" hidden="1">
      <c r="A48" s="74"/>
      <c r="B48" s="148" t="s">
        <v>8</v>
      </c>
      <c r="C48" s="149"/>
      <c r="D48" s="75" t="s">
        <v>7</v>
      </c>
    </row>
    <row r="49" spans="1:4" ht="21" customHeight="1" hidden="1">
      <c r="A49" s="76"/>
      <c r="B49" s="141" t="s">
        <v>10</v>
      </c>
      <c r="C49" s="142"/>
      <c r="D49" s="77" t="s">
        <v>7</v>
      </c>
    </row>
    <row r="50" spans="1:4" ht="23.25" customHeight="1" hidden="1" thickBot="1">
      <c r="A50" s="78"/>
      <c r="B50" s="145" t="s">
        <v>11</v>
      </c>
      <c r="C50" s="146"/>
      <c r="D50" s="79" t="s">
        <v>7</v>
      </c>
    </row>
    <row r="51" spans="1:4" ht="23.25" customHeight="1">
      <c r="A51" s="56"/>
      <c r="C51" s="56"/>
      <c r="D51" s="56"/>
    </row>
    <row r="52" spans="1:4" s="66" customFormat="1" ht="15">
      <c r="A52" s="159" t="s">
        <v>39</v>
      </c>
      <c r="B52" s="159"/>
      <c r="C52" s="159"/>
      <c r="D52" s="159"/>
    </row>
  </sheetData>
  <sheetProtection/>
  <mergeCells count="63">
    <mergeCell ref="A2:I2"/>
    <mergeCell ref="A3:I3"/>
    <mergeCell ref="A4:A5"/>
    <mergeCell ref="B17:C17"/>
    <mergeCell ref="B13:C13"/>
    <mergeCell ref="B16:C16"/>
    <mergeCell ref="B15:C15"/>
    <mergeCell ref="B6:C6"/>
    <mergeCell ref="E40:E41"/>
    <mergeCell ref="E4:E5"/>
    <mergeCell ref="D4:D5"/>
    <mergeCell ref="A27:I27"/>
    <mergeCell ref="A39:I39"/>
    <mergeCell ref="G4:G5"/>
    <mergeCell ref="B30:C30"/>
    <mergeCell ref="B33:C33"/>
    <mergeCell ref="A24:I24"/>
    <mergeCell ref="B4:C5"/>
    <mergeCell ref="F4:F5"/>
    <mergeCell ref="A31:I31"/>
    <mergeCell ref="B18:C18"/>
    <mergeCell ref="B28:C28"/>
    <mergeCell ref="B29:C29"/>
    <mergeCell ref="B8:C8"/>
    <mergeCell ref="B9:C9"/>
    <mergeCell ref="B14:C14"/>
    <mergeCell ref="B25:C25"/>
    <mergeCell ref="B26:C26"/>
    <mergeCell ref="B19:C19"/>
    <mergeCell ref="B42:C42"/>
    <mergeCell ref="B10:C10"/>
    <mergeCell ref="A52:D52"/>
    <mergeCell ref="D40:D41"/>
    <mergeCell ref="B44:C44"/>
    <mergeCell ref="B45:C45"/>
    <mergeCell ref="B46:C46"/>
    <mergeCell ref="A40:A41"/>
    <mergeCell ref="B22:C22"/>
    <mergeCell ref="B23:C23"/>
    <mergeCell ref="H40:H41"/>
    <mergeCell ref="I40:I41"/>
    <mergeCell ref="A7:I7"/>
    <mergeCell ref="B20:C20"/>
    <mergeCell ref="B21:C21"/>
    <mergeCell ref="B32:C32"/>
    <mergeCell ref="B11:C11"/>
    <mergeCell ref="B12:C12"/>
    <mergeCell ref="B49:C49"/>
    <mergeCell ref="B40:C41"/>
    <mergeCell ref="B50:C50"/>
    <mergeCell ref="B43:C43"/>
    <mergeCell ref="B48:C48"/>
    <mergeCell ref="B47:C47"/>
    <mergeCell ref="J4:J5"/>
    <mergeCell ref="K4:K5"/>
    <mergeCell ref="A34:I34"/>
    <mergeCell ref="B36:C36"/>
    <mergeCell ref="J40:J41"/>
    <mergeCell ref="K40:K41"/>
    <mergeCell ref="F40:F41"/>
    <mergeCell ref="G40:G41"/>
    <mergeCell ref="H4:H5"/>
    <mergeCell ref="I4:I5"/>
  </mergeCells>
  <printOptions/>
  <pageMargins left="0.31496062992125984" right="0.31496062992125984" top="0.35433070866141736" bottom="0.9448818897637796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Анастасия</cp:lastModifiedBy>
  <cp:lastPrinted>2021-02-09T06:10:06Z</cp:lastPrinted>
  <dcterms:created xsi:type="dcterms:W3CDTF">2013-02-25T06:10:27Z</dcterms:created>
  <dcterms:modified xsi:type="dcterms:W3CDTF">2023-02-17T09:30:21Z</dcterms:modified>
  <cp:category/>
  <cp:version/>
  <cp:contentType/>
  <cp:contentStatus/>
</cp:coreProperties>
</file>