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53" activeTab="0"/>
  </bookViews>
  <sheets>
    <sheet name="19 г) абз 2 отпуск, поступл.ЭЭ" sheetId="1" r:id="rId1"/>
  </sheets>
  <definedNames>
    <definedName name="REGIONS">#REF!</definedName>
    <definedName name="SCENARIOS">#REF!</definedName>
    <definedName name="Z_0A059C8A_A0E5_44B1_9B9B_25FCA42F0B4E_.wvu.Cols" localSheetId="0" hidden="1">'19 г) абз 2 отпуск, поступл.ЭЭ'!#REF!,'19 г) абз 2 отпуск, поступл.ЭЭ'!#REF!</definedName>
    <definedName name="Z_0A059C8A_A0E5_44B1_9B9B_25FCA42F0B4E_.wvu.Rows" localSheetId="0" hidden="1">'19 г) абз 2 отпуск, поступл.ЭЭ'!$1:$1,'19 г) абз 2 отпуск, поступл.ЭЭ'!#REF!,'19 г) абз 2 отпуск, поступл.ЭЭ'!#REF!</definedName>
    <definedName name="Z_5A4ED156_C243_44CF_BD06_A33E51B813F7_.wvu.Cols" localSheetId="0" hidden="1">'19 г) абз 2 отпуск, поступл.ЭЭ'!#REF!,'19 г) абз 2 отпуск, поступл.ЭЭ'!#REF!</definedName>
    <definedName name="Z_5A4ED156_C243_44CF_BD06_A33E51B813F7_.wvu.Rows" localSheetId="0" hidden="1">'19 г) абз 2 отпуск, поступл.ЭЭ'!$1:$1,'19 г) абз 2 отпуск, поступл.ЭЭ'!#REF!,'19 г) абз 2 отпуск, поступл.ЭЭ'!#REF!</definedName>
    <definedName name="Z_842DD61D_E2E5_42EE_955E_8AA051812E1C_.wvu.Cols" localSheetId="0" hidden="1">'19 г) абз 2 отпуск, поступл.ЭЭ'!#REF!,'19 г) абз 2 отпуск, поступл.ЭЭ'!#REF!</definedName>
    <definedName name="Z_842DD61D_E2E5_42EE_955E_8AA051812E1C_.wvu.PrintArea" localSheetId="0" hidden="1">'19 г) абз 2 отпуск, поступл.ЭЭ'!$A$1:$D$52</definedName>
    <definedName name="Z_842DD61D_E2E5_42EE_955E_8AA051812E1C_.wvu.Rows" localSheetId="0" hidden="1">'19 г) абз 2 отпуск, поступл.ЭЭ'!$1:$1,'19 г) абз 2 отпуск, поступл.ЭЭ'!#REF!,'19 г) абз 2 отпуск, поступл.ЭЭ'!#REF!</definedName>
    <definedName name="Z_8BE60367_815D_4045_9986_74826C9F9379_.wvu.Cols" localSheetId="0" hidden="1">'19 г) абз 2 отпуск, поступл.ЭЭ'!#REF!,'19 г) абз 2 отпуск, поступл.ЭЭ'!#REF!</definedName>
    <definedName name="Z_8BE60367_815D_4045_9986_74826C9F9379_.wvu.PrintArea" localSheetId="0" hidden="1">'19 г) абз 2 отпуск, поступл.ЭЭ'!$A$1:$D$52</definedName>
    <definedName name="Z_8BE60367_815D_4045_9986_74826C9F9379_.wvu.Rows" localSheetId="0" hidden="1">'19 г) абз 2 отпуск, поступл.ЭЭ'!$1:$1,'19 г) абз 2 отпуск, поступл.ЭЭ'!#REF!,'19 г) абз 2 отпуск, поступл.ЭЭ'!#REF!</definedName>
    <definedName name="Z_B73F7205_4564_4DF0_9F2B_1AEC6B33C6B2_.wvu.Cols" localSheetId="0" hidden="1">'19 г) абз 2 отпуск, поступл.ЭЭ'!#REF!,'19 г) абз 2 отпуск, поступл.ЭЭ'!#REF!</definedName>
    <definedName name="Z_B73F7205_4564_4DF0_9F2B_1AEC6B33C6B2_.wvu.Rows" localSheetId="0" hidden="1">'19 г) абз 2 отпуск, поступл.ЭЭ'!$1:$1,'19 г) абз 2 отпуск, поступл.ЭЭ'!#REF!,'19 г) абз 2 отпуск, поступл.ЭЭ'!#REF!</definedName>
    <definedName name="_xlnm.Print_Area" localSheetId="0">'19 г) абз 2 отпуск, поступл.ЭЭ'!$A$1:$G$56</definedName>
  </definedNames>
  <calcPr fullCalcOnLoad="1"/>
</workbook>
</file>

<file path=xl/sharedStrings.xml><?xml version="1.0" encoding="utf-8"?>
<sst xmlns="http://schemas.openxmlformats.org/spreadsheetml/2006/main" count="105" uniqueCount="36">
  <si>
    <t>='Справочники'!E13</t>
  </si>
  <si>
    <t>ОАО "Уренгойгорэлектросеть"</t>
  </si>
  <si>
    <t>№ п.п.</t>
  </si>
  <si>
    <t>Показатели</t>
  </si>
  <si>
    <t>Единица измерения</t>
  </si>
  <si>
    <t>1</t>
  </si>
  <si>
    <t>2</t>
  </si>
  <si>
    <t>тыс.руб.</t>
  </si>
  <si>
    <t>ВН</t>
  </si>
  <si>
    <t>СН-1</t>
  </si>
  <si>
    <t>СН-2</t>
  </si>
  <si>
    <t>НН</t>
  </si>
  <si>
    <t>Наименование</t>
  </si>
  <si>
    <t>млн.кВт*ч</t>
  </si>
  <si>
    <t>Объемы поступления эл.энергии</t>
  </si>
  <si>
    <t>Расходы на покупку эл.энергии</t>
  </si>
  <si>
    <t>1.1.</t>
  </si>
  <si>
    <t>1.2.</t>
  </si>
  <si>
    <t>Объемы отпуска эл.энергии Всего</t>
  </si>
  <si>
    <t xml:space="preserve">Объемы отпуска эл.энергии </t>
  </si>
  <si>
    <t>АО "Газпром энергосбыт Тюмень"</t>
  </si>
  <si>
    <t>ООО "Северсбыт"</t>
  </si>
  <si>
    <t>ООО "Транснефтьэнерго"</t>
  </si>
  <si>
    <t>1.3.</t>
  </si>
  <si>
    <t>Э/э по двухставочному тарифу</t>
  </si>
  <si>
    <t>в т.ч. Прочие потребители</t>
  </si>
  <si>
    <t>в т.ч. население и приравненные к нему категории потребителей</t>
  </si>
  <si>
    <t>ООО "ПРОФСЕРВИСТРЕЙД"</t>
  </si>
  <si>
    <r>
      <t xml:space="preserve">Источник официального опубликования: </t>
    </r>
    <r>
      <rPr>
        <u val="single"/>
        <sz val="11"/>
        <color indexed="12"/>
        <rFont val="Times New Roman"/>
        <family val="1"/>
      </rPr>
      <t>https://nuges.ru/</t>
    </r>
  </si>
  <si>
    <t>2023 год план</t>
  </si>
  <si>
    <t>ООО "Магнитэнерго"</t>
  </si>
  <si>
    <t>Поступление электрической энергии в сеть АО "УЭСК" от АО "Россети Тюмень"</t>
  </si>
  <si>
    <t xml:space="preserve">Полезный отпуск электрической энергии всем потребителям </t>
  </si>
  <si>
    <t>2024 год план</t>
  </si>
  <si>
    <t>2023 год факт</t>
  </si>
  <si>
    <t>Информация об отпуске ЭЭ в сеть и отпуске из сети АО "УЭСК" по уровням напряжения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</si>
</sst>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_-* #,##0.0_р_._-;\-* #,##0.0_р_._-;_-* \-??_р_._-;_-@_-"/>
    <numFmt numFmtId="176" formatCode="_-* #,##0_р_._-;\-* #,##0_р_._-;_-* \-??_р_._-;_-@_-"/>
    <numFmt numFmtId="177" formatCode="mm/yy"/>
    <numFmt numFmtId="178" formatCode="0.0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.00_);_(* \(#,##0.00\);_(* &quot;-&quot;??_);_(@_)"/>
    <numFmt numFmtId="186" formatCode="#,##0.00_ ;[Red]\-#,##0.00\ "/>
    <numFmt numFmtId="187" formatCode="_-* #,##0.000_р_._-;\-* #,##0.000_р_._-;_-* &quot;-&quot;??_р_._-;_-@_-"/>
    <numFmt numFmtId="188" formatCode="[$-FC19]d\ mmmm\ yyyy\ &quot;г.&quot;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4" fontId="13" fillId="21" borderId="0" applyBorder="0">
      <alignment horizontal="right"/>
      <protection/>
    </xf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4" fontId="13" fillId="4" borderId="0" applyBorder="0">
      <alignment horizontal="right"/>
      <protection/>
    </xf>
    <xf numFmtId="4" fontId="13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22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9" fillId="0" borderId="15" xfId="0" applyFont="1" applyBorder="1" applyAlignment="1">
      <alignment/>
    </xf>
    <xf numFmtId="184" fontId="42" fillId="0" borderId="15" xfId="0" applyNumberFormat="1" applyFont="1" applyBorder="1" applyAlignment="1">
      <alignment/>
    </xf>
    <xf numFmtId="184" fontId="43" fillId="0" borderId="16" xfId="0" applyNumberFormat="1" applyFont="1" applyBorder="1" applyAlignment="1">
      <alignment/>
    </xf>
    <xf numFmtId="184" fontId="41" fillId="0" borderId="13" xfId="0" applyNumberFormat="1" applyFont="1" applyBorder="1" applyAlignment="1">
      <alignment/>
    </xf>
    <xf numFmtId="2" fontId="41" fillId="0" borderId="13" xfId="0" applyNumberFormat="1" applyFont="1" applyBorder="1" applyAlignment="1">
      <alignment/>
    </xf>
    <xf numFmtId="184" fontId="42" fillId="0" borderId="16" xfId="0" applyNumberFormat="1" applyFont="1" applyBorder="1" applyAlignment="1">
      <alignment/>
    </xf>
    <xf numFmtId="2" fontId="43" fillId="0" borderId="17" xfId="0" applyNumberFormat="1" applyFont="1" applyBorder="1" applyAlignment="1">
      <alignment vertical="center"/>
    </xf>
    <xf numFmtId="2" fontId="44" fillId="0" borderId="13" xfId="0" applyNumberFormat="1" applyFont="1" applyBorder="1" applyAlignment="1">
      <alignment/>
    </xf>
    <xf numFmtId="184" fontId="42" fillId="0" borderId="13" xfId="0" applyNumberFormat="1" applyFont="1" applyBorder="1" applyAlignment="1">
      <alignment/>
    </xf>
    <xf numFmtId="184" fontId="43" fillId="0" borderId="13" xfId="0" applyNumberFormat="1" applyFont="1" applyBorder="1" applyAlignment="1">
      <alignment/>
    </xf>
    <xf numFmtId="184" fontId="44" fillId="0" borderId="13" xfId="0" applyNumberFormat="1" applyFont="1" applyBorder="1" applyAlignment="1">
      <alignment/>
    </xf>
    <xf numFmtId="0" fontId="44" fillId="0" borderId="13" xfId="0" applyFont="1" applyBorder="1" applyAlignment="1">
      <alignment/>
    </xf>
    <xf numFmtId="2" fontId="44" fillId="0" borderId="15" xfId="0" applyNumberFormat="1" applyFont="1" applyBorder="1" applyAlignment="1">
      <alignment/>
    </xf>
    <xf numFmtId="184" fontId="41" fillId="0" borderId="15" xfId="0" applyNumberFormat="1" applyFont="1" applyBorder="1" applyAlignment="1">
      <alignment/>
    </xf>
    <xf numFmtId="2" fontId="42" fillId="0" borderId="13" xfId="0" applyNumberFormat="1" applyFont="1" applyBorder="1" applyAlignment="1">
      <alignment vertical="center"/>
    </xf>
    <xf numFmtId="2" fontId="43" fillId="0" borderId="13" xfId="0" applyNumberFormat="1" applyFont="1" applyBorder="1" applyAlignment="1">
      <alignment vertical="center"/>
    </xf>
    <xf numFmtId="2" fontId="44" fillId="0" borderId="13" xfId="0" applyNumberFormat="1" applyFont="1" applyBorder="1" applyAlignment="1">
      <alignment vertical="center"/>
    </xf>
    <xf numFmtId="0" fontId="44" fillId="0" borderId="18" xfId="0" applyFont="1" applyBorder="1" applyAlignment="1">
      <alignment/>
    </xf>
    <xf numFmtId="0" fontId="29" fillId="0" borderId="19" xfId="50" applyFont="1" applyBorder="1" applyAlignment="1">
      <alignment horizontal="center" vertical="center" wrapText="1"/>
      <protection/>
    </xf>
    <xf numFmtId="0" fontId="29" fillId="0" borderId="20" xfId="50" applyFont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/>
    </xf>
    <xf numFmtId="0" fontId="29" fillId="0" borderId="21" xfId="50" applyFont="1" applyBorder="1" applyAlignment="1">
      <alignment horizontal="center" vertical="center" wrapText="1"/>
      <protection/>
    </xf>
    <xf numFmtId="0" fontId="29" fillId="0" borderId="22" xfId="50" applyFont="1" applyBorder="1" applyAlignment="1">
      <alignment horizontal="center" vertical="center" wrapText="1"/>
      <protection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8" fillId="0" borderId="13" xfId="0" applyFont="1" applyBorder="1" applyAlignment="1">
      <alignment/>
    </xf>
    <xf numFmtId="0" fontId="44" fillId="0" borderId="17" xfId="0" applyFont="1" applyBorder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26" fillId="0" borderId="0" xfId="0" applyFont="1" applyAlignment="1">
      <alignment/>
    </xf>
    <xf numFmtId="0" fontId="24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32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top" wrapText="1"/>
    </xf>
    <xf numFmtId="0" fontId="33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top" wrapText="1"/>
    </xf>
    <xf numFmtId="0" fontId="33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/>
    </xf>
    <xf numFmtId="0" fontId="24" fillId="0" borderId="15" xfId="0" applyFont="1" applyBorder="1" applyAlignment="1">
      <alignment/>
    </xf>
    <xf numFmtId="0" fontId="30" fillId="0" borderId="40" xfId="0" applyFont="1" applyBorder="1" applyAlignment="1">
      <alignment/>
    </xf>
    <xf numFmtId="0" fontId="29" fillId="0" borderId="3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9" fillId="24" borderId="43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2" fontId="29" fillId="24" borderId="42" xfId="0" applyNumberFormat="1" applyFont="1" applyFill="1" applyBorder="1" applyAlignment="1">
      <alignment horizontal="right" vertical="center"/>
    </xf>
    <xf numFmtId="2" fontId="43" fillId="0" borderId="40" xfId="0" applyNumberFormat="1" applyFont="1" applyBorder="1" applyAlignment="1">
      <alignment/>
    </xf>
    <xf numFmtId="2" fontId="43" fillId="0" borderId="17" xfId="0" applyNumberFormat="1" applyFont="1" applyBorder="1" applyAlignment="1">
      <alignment/>
    </xf>
    <xf numFmtId="2" fontId="44" fillId="0" borderId="17" xfId="0" applyNumberFormat="1" applyFont="1" applyBorder="1" applyAlignment="1">
      <alignment/>
    </xf>
    <xf numFmtId="2" fontId="43" fillId="0" borderId="17" xfId="0" applyNumberFormat="1" applyFont="1" applyBorder="1" applyAlignment="1">
      <alignment horizontal="right" vertical="center"/>
    </xf>
    <xf numFmtId="2" fontId="45" fillId="0" borderId="31" xfId="0" applyNumberFormat="1" applyFont="1" applyBorder="1" applyAlignment="1">
      <alignment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2" fillId="0" borderId="48" xfId="50" applyFont="1" applyBorder="1" applyAlignment="1">
      <alignment horizontal="center" vertical="center" wrapText="1"/>
      <protection/>
    </xf>
    <xf numFmtId="0" fontId="42" fillId="0" borderId="30" xfId="50" applyFont="1" applyBorder="1" applyAlignment="1">
      <alignment horizontal="center" vertical="center" wrapText="1"/>
      <protection/>
    </xf>
    <xf numFmtId="0" fontId="26" fillId="25" borderId="49" xfId="0" applyFont="1" applyFill="1" applyBorder="1" applyAlignment="1">
      <alignment horizontal="center" vertical="center" wrapText="1"/>
    </xf>
    <xf numFmtId="0" fontId="26" fillId="25" borderId="50" xfId="0" applyFont="1" applyFill="1" applyBorder="1" applyAlignment="1">
      <alignment horizontal="center" vertical="center" wrapText="1"/>
    </xf>
    <xf numFmtId="0" fontId="24" fillId="0" borderId="48" xfId="50" applyFont="1" applyBorder="1" applyAlignment="1">
      <alignment horizontal="center" vertical="center" wrapText="1"/>
      <protection/>
    </xf>
    <xf numFmtId="0" fontId="24" fillId="0" borderId="30" xfId="50" applyFont="1" applyBorder="1" applyAlignment="1">
      <alignment horizontal="center" vertical="center" wrapText="1"/>
      <protection/>
    </xf>
    <xf numFmtId="0" fontId="26" fillId="25" borderId="51" xfId="0" applyFont="1" applyFill="1" applyBorder="1" applyAlignment="1">
      <alignment horizontal="center" vertical="center" wrapText="1"/>
    </xf>
    <xf numFmtId="0" fontId="26" fillId="25" borderId="52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/>
    </xf>
    <xf numFmtId="0" fontId="26" fillId="25" borderId="53" xfId="0" applyFont="1" applyFill="1" applyBorder="1" applyAlignment="1">
      <alignment horizontal="center" vertical="center" wrapText="1"/>
    </xf>
    <xf numFmtId="0" fontId="26" fillId="25" borderId="54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left"/>
    </xf>
    <xf numFmtId="0" fontId="42" fillId="0" borderId="13" xfId="50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/>
    </xf>
    <xf numFmtId="0" fontId="24" fillId="0" borderId="25" xfId="50" applyFont="1" applyBorder="1" applyAlignment="1">
      <alignment horizontal="center" vertical="center" wrapText="1"/>
      <protection/>
    </xf>
    <xf numFmtId="0" fontId="24" fillId="0" borderId="15" xfId="50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left"/>
    </xf>
    <xf numFmtId="0" fontId="27" fillId="0" borderId="0" xfId="0" applyFont="1" applyAlignment="1">
      <alignment horizontal="left" vertical="center"/>
    </xf>
    <xf numFmtId="0" fontId="24" fillId="25" borderId="55" xfId="0" applyFont="1" applyFill="1" applyBorder="1" applyAlignment="1">
      <alignment vertical="center" wrapText="1"/>
    </xf>
    <xf numFmtId="0" fontId="24" fillId="25" borderId="56" xfId="0" applyFont="1" applyFill="1" applyBorder="1" applyAlignment="1">
      <alignment vertical="center" wrapText="1"/>
    </xf>
    <xf numFmtId="0" fontId="24" fillId="25" borderId="49" xfId="0" applyFont="1" applyFill="1" applyBorder="1" applyAlignment="1">
      <alignment vertical="center" wrapText="1"/>
    </xf>
    <xf numFmtId="0" fontId="24" fillId="25" borderId="50" xfId="0" applyFont="1" applyFill="1" applyBorder="1" applyAlignment="1">
      <alignment vertical="center" wrapText="1"/>
    </xf>
    <xf numFmtId="0" fontId="24" fillId="25" borderId="51" xfId="0" applyFont="1" applyFill="1" applyBorder="1" applyAlignment="1">
      <alignment vertical="center" wrapText="1"/>
    </xf>
    <xf numFmtId="0" fontId="24" fillId="25" borderId="52" xfId="0" applyFont="1" applyFill="1" applyBorder="1" applyAlignment="1">
      <alignment vertical="center" wrapText="1"/>
    </xf>
    <xf numFmtId="0" fontId="24" fillId="0" borderId="57" xfId="50" applyFont="1" applyBorder="1" applyAlignment="1">
      <alignment horizontal="center" vertical="center" wrapText="1"/>
      <protection/>
    </xf>
    <xf numFmtId="0" fontId="24" fillId="0" borderId="26" xfId="50" applyFont="1" applyBorder="1" applyAlignment="1">
      <alignment horizontal="center" vertical="center" wrapText="1"/>
      <protection/>
    </xf>
    <xf numFmtId="0" fontId="29" fillId="0" borderId="58" xfId="50" applyFont="1" applyBorder="1" applyAlignment="1">
      <alignment horizontal="center" vertical="center" wrapText="1"/>
      <protection/>
    </xf>
    <xf numFmtId="0" fontId="29" fillId="0" borderId="59" xfId="50" applyFont="1" applyBorder="1" applyAlignment="1">
      <alignment horizontal="center" vertical="center" wrapText="1"/>
      <protection/>
    </xf>
    <xf numFmtId="0" fontId="24" fillId="0" borderId="13" xfId="50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vertical="center" wrapText="1"/>
    </xf>
    <xf numFmtId="0" fontId="43" fillId="0" borderId="48" xfId="50" applyFont="1" applyBorder="1" applyAlignment="1">
      <alignment horizontal="center" vertical="center" wrapText="1"/>
      <protection/>
    </xf>
    <xf numFmtId="0" fontId="43" fillId="0" borderId="30" xfId="50" applyFont="1" applyBorder="1" applyAlignment="1">
      <alignment horizontal="center" vertical="center" wrapText="1"/>
      <protection/>
    </xf>
    <xf numFmtId="0" fontId="43" fillId="0" borderId="13" xfId="50" applyFont="1" applyBorder="1" applyAlignment="1">
      <alignment horizontal="center" vertical="center" wrapText="1"/>
      <protection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4" fillId="0" borderId="24" xfId="50" applyFont="1" applyBorder="1" applyAlignment="1">
      <alignment horizontal="center" vertical="center" wrapText="1"/>
      <protection/>
    </xf>
    <xf numFmtId="0" fontId="29" fillId="0" borderId="20" xfId="50" applyFont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/>
    </xf>
    <xf numFmtId="2" fontId="45" fillId="0" borderId="13" xfId="0" applyNumberFormat="1" applyFont="1" applyBorder="1" applyAlignment="1">
      <alignment/>
    </xf>
    <xf numFmtId="0" fontId="43" fillId="0" borderId="15" xfId="0" applyFont="1" applyBorder="1" applyAlignment="1">
      <alignment/>
    </xf>
    <xf numFmtId="2" fontId="46" fillId="0" borderId="15" xfId="0" applyNumberFormat="1" applyFont="1" applyBorder="1" applyAlignment="1">
      <alignment/>
    </xf>
    <xf numFmtId="0" fontId="29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2" fontId="46" fillId="0" borderId="40" xfId="0" applyNumberFormat="1" applyFont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left"/>
    </xf>
    <xf numFmtId="0" fontId="24" fillId="0" borderId="63" xfId="0" applyFont="1" applyBorder="1" applyAlignment="1">
      <alignment horizontal="left"/>
    </xf>
    <xf numFmtId="0" fontId="41" fillId="0" borderId="30" xfId="0" applyFont="1" applyBorder="1" applyAlignment="1">
      <alignment horizontal="right" vertical="center"/>
    </xf>
    <xf numFmtId="0" fontId="28" fillId="0" borderId="30" xfId="0" applyFont="1" applyBorder="1" applyAlignment="1">
      <alignment horizontal="right" vertical="center"/>
    </xf>
    <xf numFmtId="2" fontId="44" fillId="0" borderId="17" xfId="0" applyNumberFormat="1" applyFont="1" applyBorder="1" applyAlignment="1">
      <alignment horizontal="right" vertical="center"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1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ВБ" xfId="66"/>
    <cellStyle name="ФормулаНаКонтроль_GRES.2007.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6"/>
  <sheetViews>
    <sheetView tabSelected="1" view="pageBreakPreview" zoomScaleSheetLayoutView="100" zoomScalePageLayoutView="0" workbookViewId="0" topLeftCell="A35">
      <selection activeCell="A2" sqref="A2:G2"/>
    </sheetView>
  </sheetViews>
  <sheetFormatPr defaultColWidth="9.00390625" defaultRowHeight="12.75"/>
  <cols>
    <col min="1" max="1" width="8.375" style="61" customWidth="1"/>
    <col min="2" max="2" width="35.625" style="42" customWidth="1"/>
    <col min="3" max="3" width="3.625" style="41" customWidth="1"/>
    <col min="4" max="4" width="14.875" style="41" customWidth="1"/>
    <col min="5" max="5" width="15.875" style="42" customWidth="1"/>
    <col min="6" max="6" width="15.75390625" style="42" customWidth="1"/>
    <col min="7" max="7" width="16.00390625" style="42" customWidth="1"/>
    <col min="8" max="16384" width="9.125" style="42" customWidth="1"/>
  </cols>
  <sheetData>
    <row r="1" spans="1:2" ht="15" hidden="1">
      <c r="A1" s="39" t="s">
        <v>0</v>
      </c>
      <c r="B1" s="40" t="s">
        <v>1</v>
      </c>
    </row>
    <row r="2" spans="1:7" ht="40.5" customHeight="1">
      <c r="A2" s="134" t="s">
        <v>35</v>
      </c>
      <c r="B2" s="134"/>
      <c r="C2" s="134"/>
      <c r="D2" s="134"/>
      <c r="E2" s="134"/>
      <c r="F2" s="134"/>
      <c r="G2" s="134"/>
    </row>
    <row r="3" spans="1:6" s="43" customFormat="1" ht="30.75" customHeight="1" thickBot="1">
      <c r="A3" s="118" t="s">
        <v>32</v>
      </c>
      <c r="B3" s="118"/>
      <c r="C3" s="118"/>
      <c r="D3" s="118"/>
      <c r="E3" s="118"/>
      <c r="F3" s="118"/>
    </row>
    <row r="4" spans="1:7" s="43" customFormat="1" ht="18" customHeight="1">
      <c r="A4" s="106" t="s">
        <v>2</v>
      </c>
      <c r="B4" s="86" t="s">
        <v>3</v>
      </c>
      <c r="C4" s="86"/>
      <c r="D4" s="86" t="s">
        <v>4</v>
      </c>
      <c r="E4" s="112" t="s">
        <v>29</v>
      </c>
      <c r="F4" s="82" t="s">
        <v>34</v>
      </c>
      <c r="G4" s="76" t="s">
        <v>33</v>
      </c>
    </row>
    <row r="5" spans="1:7" s="44" customFormat="1" ht="14.25" customHeight="1" thickBot="1">
      <c r="A5" s="119"/>
      <c r="B5" s="110"/>
      <c r="C5" s="110"/>
      <c r="D5" s="110"/>
      <c r="E5" s="114"/>
      <c r="F5" s="94"/>
      <c r="G5" s="77"/>
    </row>
    <row r="6" spans="1:7" s="44" customFormat="1" ht="16.5" thickBot="1">
      <c r="A6" s="25" t="s">
        <v>5</v>
      </c>
      <c r="B6" s="120" t="s">
        <v>6</v>
      </c>
      <c r="C6" s="120"/>
      <c r="D6" s="26">
        <v>3</v>
      </c>
      <c r="E6" s="27">
        <v>4</v>
      </c>
      <c r="F6" s="27">
        <v>5</v>
      </c>
      <c r="G6" s="65">
        <v>6</v>
      </c>
    </row>
    <row r="7" spans="1:7" s="43" customFormat="1" ht="24" customHeight="1">
      <c r="A7" s="96" t="s">
        <v>20</v>
      </c>
      <c r="B7" s="97"/>
      <c r="C7" s="97"/>
      <c r="D7" s="97"/>
      <c r="E7" s="97"/>
      <c r="F7" s="97"/>
      <c r="G7" s="63"/>
    </row>
    <row r="8" spans="1:7" s="45" customFormat="1" ht="22.5" customHeight="1">
      <c r="A8" s="32">
        <v>1</v>
      </c>
      <c r="B8" s="95" t="s">
        <v>19</v>
      </c>
      <c r="C8" s="95"/>
      <c r="D8" s="4" t="s">
        <v>13</v>
      </c>
      <c r="E8" s="22">
        <f>SUM(E10:E12)+E23+E24</f>
        <v>366.1205572</v>
      </c>
      <c r="F8" s="21">
        <f>SUM(F9:F12)</f>
        <v>373.00837099999995</v>
      </c>
      <c r="G8" s="13">
        <f>SUM(G9:G12)+G23+G24</f>
        <v>384.8981357</v>
      </c>
    </row>
    <row r="9" spans="1:7" s="43" customFormat="1" ht="22.5" customHeight="1">
      <c r="A9" s="32"/>
      <c r="B9" s="95" t="s">
        <v>8</v>
      </c>
      <c r="C9" s="95"/>
      <c r="D9" s="4" t="s">
        <v>13</v>
      </c>
      <c r="E9" s="23"/>
      <c r="F9" s="21">
        <f>F14</f>
        <v>0.02136</v>
      </c>
      <c r="G9" s="72">
        <f>G14</f>
        <v>3.7273147</v>
      </c>
    </row>
    <row r="10" spans="1:7" s="45" customFormat="1" ht="22.5" customHeight="1">
      <c r="A10" s="32"/>
      <c r="B10" s="95" t="s">
        <v>9</v>
      </c>
      <c r="C10" s="95"/>
      <c r="D10" s="4" t="s">
        <v>13</v>
      </c>
      <c r="E10" s="22">
        <f>SUM(E15)</f>
        <v>10.523691</v>
      </c>
      <c r="F10" s="21">
        <f>SUM(F15)</f>
        <v>9.78179</v>
      </c>
      <c r="G10" s="13">
        <f>G15+G19</f>
        <v>18.451855000000002</v>
      </c>
    </row>
    <row r="11" spans="1:7" s="45" customFormat="1" ht="22.5" customHeight="1">
      <c r="A11" s="32"/>
      <c r="B11" s="95" t="s">
        <v>10</v>
      </c>
      <c r="C11" s="95"/>
      <c r="D11" s="4" t="s">
        <v>13</v>
      </c>
      <c r="E11" s="22">
        <f>SUM(E16+E20)</f>
        <v>190.536601</v>
      </c>
      <c r="F11" s="21">
        <f>F16+F20+F23</f>
        <v>195.68098099999997</v>
      </c>
      <c r="G11" s="13">
        <f>G16+G20+G23</f>
        <v>183.127692</v>
      </c>
    </row>
    <row r="12" spans="1:7" s="45" customFormat="1" ht="22.5" customHeight="1">
      <c r="A12" s="32"/>
      <c r="B12" s="95" t="s">
        <v>11</v>
      </c>
      <c r="C12" s="95"/>
      <c r="D12" s="4" t="s">
        <v>13</v>
      </c>
      <c r="E12" s="22">
        <f>SUM(E17+E21)</f>
        <v>165.0602652</v>
      </c>
      <c r="F12" s="21">
        <f>F17+F21+F24</f>
        <v>167.52424</v>
      </c>
      <c r="G12" s="13">
        <f>G17+G21+G24</f>
        <v>179.59127399999997</v>
      </c>
    </row>
    <row r="13" spans="1:7" s="45" customFormat="1" ht="18" customHeight="1">
      <c r="A13" s="32" t="s">
        <v>16</v>
      </c>
      <c r="B13" s="95" t="s">
        <v>25</v>
      </c>
      <c r="C13" s="95"/>
      <c r="D13" s="4" t="s">
        <v>13</v>
      </c>
      <c r="E13" s="22">
        <f>SUM(E15:E17)</f>
        <v>217.928286</v>
      </c>
      <c r="F13" s="21">
        <f>SUM(F15:F17)</f>
        <v>221.130133</v>
      </c>
      <c r="G13" s="13">
        <f>SUM(G14:G17)</f>
        <v>226.1015457</v>
      </c>
    </row>
    <row r="14" spans="1:7" s="43" customFormat="1" ht="18" customHeight="1">
      <c r="A14" s="33"/>
      <c r="B14" s="95" t="s">
        <v>8</v>
      </c>
      <c r="C14" s="95"/>
      <c r="D14" s="4" t="s">
        <v>13</v>
      </c>
      <c r="E14" s="46">
        <v>0.0004</v>
      </c>
      <c r="F14" s="5">
        <v>0.02136</v>
      </c>
      <c r="G14" s="73">
        <v>3.7273147</v>
      </c>
    </row>
    <row r="15" spans="1:7" s="43" customFormat="1" ht="18" customHeight="1">
      <c r="A15" s="33"/>
      <c r="B15" s="95" t="s">
        <v>9</v>
      </c>
      <c r="C15" s="95"/>
      <c r="D15" s="4" t="s">
        <v>13</v>
      </c>
      <c r="E15" s="18">
        <v>10.523691</v>
      </c>
      <c r="F15" s="11">
        <v>9.78179</v>
      </c>
      <c r="G15" s="73">
        <v>18.404575</v>
      </c>
    </row>
    <row r="16" spans="1:7" s="43" customFormat="1" ht="18.75" customHeight="1">
      <c r="A16" s="33"/>
      <c r="B16" s="95" t="s">
        <v>10</v>
      </c>
      <c r="C16" s="95"/>
      <c r="D16" s="4" t="s">
        <v>13</v>
      </c>
      <c r="E16" s="18">
        <v>168.945868</v>
      </c>
      <c r="F16" s="10">
        <v>172.514052</v>
      </c>
      <c r="G16" s="73">
        <v>163.018004</v>
      </c>
    </row>
    <row r="17" spans="1:7" s="43" customFormat="1" ht="18.75" customHeight="1">
      <c r="A17" s="33"/>
      <c r="B17" s="95" t="s">
        <v>11</v>
      </c>
      <c r="C17" s="95"/>
      <c r="D17" s="4" t="s">
        <v>13</v>
      </c>
      <c r="E17" s="18">
        <v>38.458726999999996</v>
      </c>
      <c r="F17" s="10">
        <v>38.834291</v>
      </c>
      <c r="G17" s="73">
        <v>40.951651999999996</v>
      </c>
    </row>
    <row r="18" spans="1:7" s="45" customFormat="1" ht="36" customHeight="1">
      <c r="A18" s="32" t="s">
        <v>17</v>
      </c>
      <c r="B18" s="111" t="s">
        <v>26</v>
      </c>
      <c r="C18" s="111"/>
      <c r="D18" s="4" t="s">
        <v>13</v>
      </c>
      <c r="E18" s="22">
        <f>SUM(E20+E21)</f>
        <v>148.1922712</v>
      </c>
      <c r="F18" s="21">
        <f>SUM(F20+F21)</f>
        <v>150.93300699999998</v>
      </c>
      <c r="G18" s="74">
        <f>SUM(G20+G21+G19)</f>
        <v>158.79658999999998</v>
      </c>
    </row>
    <row r="19" spans="1:7" s="45" customFormat="1" ht="20.25" customHeight="1">
      <c r="A19" s="32"/>
      <c r="B19" s="95" t="s">
        <v>9</v>
      </c>
      <c r="C19" s="95"/>
      <c r="D19" s="4" t="s">
        <v>13</v>
      </c>
      <c r="E19" s="22"/>
      <c r="F19" s="21"/>
      <c r="G19" s="133">
        <v>0.04728</v>
      </c>
    </row>
    <row r="20" spans="1:7" s="43" customFormat="1" ht="18.75" customHeight="1">
      <c r="A20" s="33"/>
      <c r="B20" s="95" t="s">
        <v>10</v>
      </c>
      <c r="C20" s="95"/>
      <c r="D20" s="4" t="s">
        <v>13</v>
      </c>
      <c r="E20" s="18">
        <f>4.820733+16.77</f>
        <v>21.590733</v>
      </c>
      <c r="F20" s="10">
        <v>22.778371</v>
      </c>
      <c r="G20" s="73">
        <v>20.109688000000002</v>
      </c>
    </row>
    <row r="21" spans="1:7" s="43" customFormat="1" ht="18.75" customHeight="1">
      <c r="A21" s="33"/>
      <c r="B21" s="95" t="s">
        <v>11</v>
      </c>
      <c r="C21" s="95"/>
      <c r="D21" s="4" t="s">
        <v>13</v>
      </c>
      <c r="E21" s="18">
        <f>51.4515382+75.15</f>
        <v>126.60153820000001</v>
      </c>
      <c r="F21" s="10">
        <v>128.15463599999998</v>
      </c>
      <c r="G21" s="73">
        <v>138.63962199999997</v>
      </c>
    </row>
    <row r="22" spans="1:7" s="43" customFormat="1" ht="18.75" customHeight="1">
      <c r="A22" s="32" t="s">
        <v>23</v>
      </c>
      <c r="B22" s="98" t="s">
        <v>24</v>
      </c>
      <c r="C22" s="98"/>
      <c r="D22" s="4" t="s">
        <v>13</v>
      </c>
      <c r="E22" s="14"/>
      <c r="F22" s="15">
        <f>SUM(F23:F24)</f>
        <v>0.923871</v>
      </c>
      <c r="G22" s="47"/>
    </row>
    <row r="23" spans="1:7" s="43" customFormat="1" ht="18.75" customHeight="1">
      <c r="A23" s="34"/>
      <c r="B23" s="90" t="s">
        <v>10</v>
      </c>
      <c r="C23" s="90"/>
      <c r="D23" s="7" t="s">
        <v>13</v>
      </c>
      <c r="E23" s="19"/>
      <c r="F23" s="20">
        <v>0.38855799999999996</v>
      </c>
      <c r="G23" s="47"/>
    </row>
    <row r="24" spans="1:11" s="43" customFormat="1" ht="18.75" customHeight="1">
      <c r="A24" s="32"/>
      <c r="B24" s="95" t="s">
        <v>11</v>
      </c>
      <c r="C24" s="95"/>
      <c r="D24" s="4" t="s">
        <v>13</v>
      </c>
      <c r="E24" s="14"/>
      <c r="F24" s="10">
        <v>0.535313</v>
      </c>
      <c r="G24" s="47"/>
      <c r="K24" s="48"/>
    </row>
    <row r="25" spans="1:7" s="43" customFormat="1" ht="18.75" customHeight="1">
      <c r="A25" s="115" t="s">
        <v>22</v>
      </c>
      <c r="B25" s="116"/>
      <c r="C25" s="116"/>
      <c r="D25" s="116"/>
      <c r="E25" s="116"/>
      <c r="F25" s="116"/>
      <c r="G25" s="47"/>
    </row>
    <row r="26" spans="1:7" s="43" customFormat="1" ht="18.75" customHeight="1">
      <c r="A26" s="32">
        <v>2</v>
      </c>
      <c r="B26" s="95" t="s">
        <v>18</v>
      </c>
      <c r="C26" s="95"/>
      <c r="D26" s="4" t="s">
        <v>13</v>
      </c>
      <c r="E26" s="16">
        <f>E27</f>
        <v>0.808279</v>
      </c>
      <c r="F26" s="15">
        <f>F27</f>
        <v>0.86425</v>
      </c>
      <c r="G26" s="72">
        <f>G27</f>
        <v>0.839907</v>
      </c>
    </row>
    <row r="27" spans="1:7" s="43" customFormat="1" ht="18.75" customHeight="1">
      <c r="A27" s="32"/>
      <c r="B27" s="95" t="s">
        <v>10</v>
      </c>
      <c r="C27" s="95"/>
      <c r="D27" s="4" t="s">
        <v>13</v>
      </c>
      <c r="E27" s="18">
        <v>0.808279</v>
      </c>
      <c r="F27" s="10">
        <v>0.86425</v>
      </c>
      <c r="G27" s="73">
        <v>0.839907</v>
      </c>
    </row>
    <row r="28" spans="1:10" s="43" customFormat="1" ht="18.75" customHeight="1">
      <c r="A28" s="115" t="s">
        <v>21</v>
      </c>
      <c r="B28" s="116"/>
      <c r="C28" s="116"/>
      <c r="D28" s="116"/>
      <c r="E28" s="116"/>
      <c r="F28" s="116"/>
      <c r="G28" s="47"/>
      <c r="J28" s="48"/>
    </row>
    <row r="29" spans="1:7" s="45" customFormat="1" ht="18.75" customHeight="1">
      <c r="A29" s="32">
        <v>3</v>
      </c>
      <c r="B29" s="95" t="s">
        <v>18</v>
      </c>
      <c r="C29" s="95"/>
      <c r="D29" s="4" t="s">
        <v>13</v>
      </c>
      <c r="E29" s="16">
        <f>SUM(E30+E31)</f>
        <v>3.942718</v>
      </c>
      <c r="F29" s="15">
        <f>SUM(F30+F31)</f>
        <v>4.16874</v>
      </c>
      <c r="G29" s="72">
        <f>SUM(G30+G31)</f>
        <v>4.286575</v>
      </c>
    </row>
    <row r="30" spans="1:7" s="43" customFormat="1" ht="18.75" customHeight="1">
      <c r="A30" s="32"/>
      <c r="B30" s="95" t="s">
        <v>10</v>
      </c>
      <c r="C30" s="95"/>
      <c r="D30" s="4" t="s">
        <v>13</v>
      </c>
      <c r="E30" s="17">
        <v>3.674588</v>
      </c>
      <c r="F30" s="10">
        <v>3.843152</v>
      </c>
      <c r="G30" s="73">
        <v>3.951793</v>
      </c>
    </row>
    <row r="31" spans="1:7" s="43" customFormat="1" ht="18.75" customHeight="1">
      <c r="A31" s="32"/>
      <c r="B31" s="95" t="s">
        <v>11</v>
      </c>
      <c r="C31" s="95"/>
      <c r="D31" s="4" t="s">
        <v>13</v>
      </c>
      <c r="E31" s="17">
        <v>0.26813</v>
      </c>
      <c r="F31" s="10">
        <v>0.325588</v>
      </c>
      <c r="G31" s="73">
        <v>0.334782</v>
      </c>
    </row>
    <row r="32" spans="1:10" s="43" customFormat="1" ht="18.75" customHeight="1">
      <c r="A32" s="128" t="s">
        <v>27</v>
      </c>
      <c r="B32" s="128"/>
      <c r="C32" s="128"/>
      <c r="D32" s="128"/>
      <c r="E32" s="128"/>
      <c r="F32" s="128"/>
      <c r="G32" s="126"/>
      <c r="J32" s="48"/>
    </row>
    <row r="33" spans="1:7" s="43" customFormat="1" ht="18.75" customHeight="1">
      <c r="A33" s="34">
        <v>4</v>
      </c>
      <c r="B33" s="90" t="s">
        <v>18</v>
      </c>
      <c r="C33" s="90"/>
      <c r="D33" s="7" t="s">
        <v>13</v>
      </c>
      <c r="E33" s="127">
        <f>E34</f>
        <v>0.682587</v>
      </c>
      <c r="F33" s="8">
        <f>F34+F36</f>
        <v>0.742683</v>
      </c>
      <c r="G33" s="127">
        <f>G34+G35</f>
        <v>0.7714099999999999</v>
      </c>
    </row>
    <row r="34" spans="1:7" s="43" customFormat="1" ht="18.75" customHeight="1">
      <c r="A34" s="121"/>
      <c r="B34" s="95" t="s">
        <v>10</v>
      </c>
      <c r="C34" s="95"/>
      <c r="D34" s="4" t="s">
        <v>13</v>
      </c>
      <c r="E34" s="18">
        <v>0.682587</v>
      </c>
      <c r="F34" s="10">
        <v>0.707134</v>
      </c>
      <c r="G34" s="122">
        <v>0.738899</v>
      </c>
    </row>
    <row r="35" spans="1:7" s="43" customFormat="1" ht="18.75" customHeight="1">
      <c r="A35" s="121"/>
      <c r="B35" s="95" t="s">
        <v>11</v>
      </c>
      <c r="C35" s="95"/>
      <c r="D35" s="4" t="s">
        <v>13</v>
      </c>
      <c r="E35" s="18"/>
      <c r="F35" s="10"/>
      <c r="G35" s="122">
        <v>0.032511</v>
      </c>
    </row>
    <row r="36" spans="1:7" s="43" customFormat="1" ht="18.75" customHeight="1">
      <c r="A36" s="121"/>
      <c r="B36" s="129" t="s">
        <v>24</v>
      </c>
      <c r="C36" s="130"/>
      <c r="D36" s="4" t="s">
        <v>13</v>
      </c>
      <c r="E36" s="18"/>
      <c r="F36" s="15">
        <f>F37</f>
        <v>0.035549</v>
      </c>
      <c r="G36" s="122"/>
    </row>
    <row r="37" spans="1:7" s="43" customFormat="1" ht="18.75" customHeight="1">
      <c r="A37" s="121"/>
      <c r="B37" s="129" t="s">
        <v>11</v>
      </c>
      <c r="C37" s="130"/>
      <c r="D37" s="4" t="s">
        <v>13</v>
      </c>
      <c r="E37" s="18"/>
      <c r="F37" s="10">
        <v>0.035549</v>
      </c>
      <c r="G37" s="122"/>
    </row>
    <row r="38" spans="1:7" s="43" customFormat="1" ht="18.75" customHeight="1">
      <c r="A38" s="125" t="s">
        <v>30</v>
      </c>
      <c r="B38" s="125"/>
      <c r="C38" s="125"/>
      <c r="D38" s="125"/>
      <c r="E38" s="125"/>
      <c r="F38" s="125"/>
      <c r="G38" s="126"/>
    </row>
    <row r="39" spans="1:7" s="43" customFormat="1" ht="18.75" customHeight="1">
      <c r="A39" s="34">
        <v>5</v>
      </c>
      <c r="B39" s="62" t="s">
        <v>18</v>
      </c>
      <c r="C39" s="62"/>
      <c r="D39" s="7" t="s">
        <v>13</v>
      </c>
      <c r="E39" s="123">
        <f>E40</f>
        <v>0.17400000000000002</v>
      </c>
      <c r="F39" s="8">
        <f>F40</f>
        <v>0.390708</v>
      </c>
      <c r="G39" s="124">
        <f>G40</f>
        <v>0.37046100000000004</v>
      </c>
    </row>
    <row r="40" spans="1:10" s="43" customFormat="1" ht="18.75" customHeight="1" thickBot="1">
      <c r="A40" s="35"/>
      <c r="B40" s="78" t="s">
        <v>10</v>
      </c>
      <c r="C40" s="79"/>
      <c r="D40" s="64" t="s">
        <v>13</v>
      </c>
      <c r="E40" s="132">
        <v>0.17400000000000002</v>
      </c>
      <c r="F40" s="131">
        <v>0.390708</v>
      </c>
      <c r="G40" s="75">
        <v>0.37046100000000004</v>
      </c>
      <c r="J40" s="48"/>
    </row>
    <row r="41" spans="1:10" s="43" customFormat="1" ht="18.75" customHeight="1" thickBot="1">
      <c r="A41" s="67"/>
      <c r="B41" s="68" t="s">
        <v>18</v>
      </c>
      <c r="C41" s="68"/>
      <c r="D41" s="69"/>
      <c r="E41" s="70">
        <f>E8+E26+E29+E33+E39</f>
        <v>371.72814120000004</v>
      </c>
      <c r="F41" s="70">
        <f>F8+F26+F29+F33+F39</f>
        <v>379.174752</v>
      </c>
      <c r="G41" s="70">
        <f>G8+G26+G29+G33+G39</f>
        <v>391.1664887</v>
      </c>
      <c r="J41" s="48"/>
    </row>
    <row r="42" spans="1:10" s="43" customFormat="1" ht="18.75" customHeight="1">
      <c r="A42" s="31"/>
      <c r="B42" s="31"/>
      <c r="C42" s="31"/>
      <c r="D42" s="31"/>
      <c r="E42" s="31"/>
      <c r="F42" s="31"/>
      <c r="J42" s="48"/>
    </row>
    <row r="43" spans="1:6" ht="24" customHeight="1" thickBot="1">
      <c r="A43" s="117" t="s">
        <v>31</v>
      </c>
      <c r="B43" s="117"/>
      <c r="C43" s="117"/>
      <c r="D43" s="117"/>
      <c r="E43" s="117"/>
      <c r="F43" s="117"/>
    </row>
    <row r="44" spans="1:7" ht="13.5" customHeight="1">
      <c r="A44" s="106" t="s">
        <v>2</v>
      </c>
      <c r="B44" s="86" t="s">
        <v>12</v>
      </c>
      <c r="C44" s="86"/>
      <c r="D44" s="86" t="s">
        <v>4</v>
      </c>
      <c r="E44" s="112" t="s">
        <v>29</v>
      </c>
      <c r="F44" s="82" t="s">
        <v>34</v>
      </c>
      <c r="G44" s="80" t="s">
        <v>33</v>
      </c>
    </row>
    <row r="45" spans="1:7" ht="25.5" customHeight="1" thickBot="1">
      <c r="A45" s="107"/>
      <c r="B45" s="87"/>
      <c r="C45" s="87"/>
      <c r="D45" s="87"/>
      <c r="E45" s="113"/>
      <c r="F45" s="83"/>
      <c r="G45" s="81"/>
    </row>
    <row r="46" spans="1:7" s="49" customFormat="1" ht="21" customHeight="1" thickBot="1">
      <c r="A46" s="28" t="s">
        <v>5</v>
      </c>
      <c r="B46" s="108" t="s">
        <v>6</v>
      </c>
      <c r="C46" s="109"/>
      <c r="D46" s="29">
        <v>3</v>
      </c>
      <c r="E46" s="30">
        <v>4</v>
      </c>
      <c r="F46" s="30">
        <v>5</v>
      </c>
      <c r="G46" s="66">
        <v>10</v>
      </c>
    </row>
    <row r="47" spans="1:7" ht="19.5" customHeight="1">
      <c r="A47" s="34">
        <v>1</v>
      </c>
      <c r="B47" s="90" t="s">
        <v>14</v>
      </c>
      <c r="C47" s="90"/>
      <c r="D47" s="7" t="s">
        <v>13</v>
      </c>
      <c r="E47" s="9">
        <f>SUM(E48:E50)</f>
        <v>349.00691</v>
      </c>
      <c r="F47" s="12">
        <f>SUM(F48:F50)</f>
        <v>365.11</v>
      </c>
      <c r="G47" s="71">
        <f>SUM(G48:G50)</f>
        <v>354.421744</v>
      </c>
    </row>
    <row r="48" spans="1:7" s="50" customFormat="1" ht="19.5" customHeight="1">
      <c r="A48" s="36"/>
      <c r="B48" s="100" t="s">
        <v>8</v>
      </c>
      <c r="C48" s="101"/>
      <c r="D48" s="1" t="s">
        <v>13</v>
      </c>
      <c r="E48" s="24">
        <v>336.30172</v>
      </c>
      <c r="F48" s="10">
        <v>305.06</v>
      </c>
      <c r="G48" s="72">
        <v>310.47067999999996</v>
      </c>
    </row>
    <row r="49" spans="1:7" s="50" customFormat="1" ht="19.5" customHeight="1">
      <c r="A49" s="37"/>
      <c r="B49" s="102" t="s">
        <v>10</v>
      </c>
      <c r="C49" s="103"/>
      <c r="D49" s="2" t="s">
        <v>13</v>
      </c>
      <c r="E49" s="24">
        <v>12.70519</v>
      </c>
      <c r="F49" s="10">
        <v>60.05</v>
      </c>
      <c r="G49" s="72">
        <v>43.951064</v>
      </c>
    </row>
    <row r="50" spans="1:7" s="50" customFormat="1" ht="19.5" customHeight="1" thickBot="1">
      <c r="A50" s="38"/>
      <c r="B50" s="104" t="s">
        <v>11</v>
      </c>
      <c r="C50" s="105"/>
      <c r="D50" s="3" t="s">
        <v>13</v>
      </c>
      <c r="E50" s="6"/>
      <c r="F50" s="51"/>
      <c r="G50" s="52"/>
    </row>
    <row r="51" spans="1:4" ht="21" customHeight="1" hidden="1" thickBot="1">
      <c r="A51" s="53">
        <v>2</v>
      </c>
      <c r="B51" s="93" t="s">
        <v>15</v>
      </c>
      <c r="C51" s="93"/>
      <c r="D51" s="54" t="s">
        <v>7</v>
      </c>
    </row>
    <row r="52" spans="1:4" ht="18" customHeight="1" hidden="1">
      <c r="A52" s="55"/>
      <c r="B52" s="91" t="s">
        <v>8</v>
      </c>
      <c r="C52" s="92"/>
      <c r="D52" s="56" t="s">
        <v>7</v>
      </c>
    </row>
    <row r="53" spans="1:4" ht="21" customHeight="1" hidden="1">
      <c r="A53" s="57"/>
      <c r="B53" s="84" t="s">
        <v>10</v>
      </c>
      <c r="C53" s="85"/>
      <c r="D53" s="58" t="s">
        <v>7</v>
      </c>
    </row>
    <row r="54" spans="1:4" ht="23.25" customHeight="1" hidden="1">
      <c r="A54" s="59"/>
      <c r="B54" s="88" t="s">
        <v>11</v>
      </c>
      <c r="C54" s="89"/>
      <c r="D54" s="60" t="s">
        <v>7</v>
      </c>
    </row>
    <row r="55" spans="1:4" ht="23.25" customHeight="1">
      <c r="A55" s="42"/>
      <c r="C55" s="42"/>
      <c r="D55" s="42"/>
    </row>
    <row r="56" spans="1:4" s="49" customFormat="1" ht="15">
      <c r="A56" s="99" t="s">
        <v>28</v>
      </c>
      <c r="B56" s="99"/>
      <c r="C56" s="99"/>
      <c r="D56" s="99"/>
    </row>
  </sheetData>
  <sheetProtection/>
  <mergeCells count="59">
    <mergeCell ref="A3:F3"/>
    <mergeCell ref="A4:A5"/>
    <mergeCell ref="B17:C17"/>
    <mergeCell ref="B13:C13"/>
    <mergeCell ref="B16:C16"/>
    <mergeCell ref="B15:C15"/>
    <mergeCell ref="B6:C6"/>
    <mergeCell ref="A2:G2"/>
    <mergeCell ref="E44:E45"/>
    <mergeCell ref="E4:E5"/>
    <mergeCell ref="D4:D5"/>
    <mergeCell ref="A28:F28"/>
    <mergeCell ref="A43:F43"/>
    <mergeCell ref="B31:C31"/>
    <mergeCell ref="B34:C34"/>
    <mergeCell ref="A25:F25"/>
    <mergeCell ref="B36:C36"/>
    <mergeCell ref="B37:C37"/>
    <mergeCell ref="B4:C5"/>
    <mergeCell ref="F4:F5"/>
    <mergeCell ref="A32:F32"/>
    <mergeCell ref="B18:C18"/>
    <mergeCell ref="B29:C29"/>
    <mergeCell ref="B30:C30"/>
    <mergeCell ref="B8:C8"/>
    <mergeCell ref="B9:C9"/>
    <mergeCell ref="B19:C19"/>
    <mergeCell ref="B14:C14"/>
    <mergeCell ref="B26:C26"/>
    <mergeCell ref="B27:C27"/>
    <mergeCell ref="B20:C20"/>
    <mergeCell ref="B46:C46"/>
    <mergeCell ref="B10:C10"/>
    <mergeCell ref="B35:C35"/>
    <mergeCell ref="A56:D56"/>
    <mergeCell ref="D44:D45"/>
    <mergeCell ref="B48:C48"/>
    <mergeCell ref="B49:C49"/>
    <mergeCell ref="B50:C50"/>
    <mergeCell ref="A44:A45"/>
    <mergeCell ref="B23:C23"/>
    <mergeCell ref="B24:C24"/>
    <mergeCell ref="A7:F7"/>
    <mergeCell ref="B21:C21"/>
    <mergeCell ref="B22:C22"/>
    <mergeCell ref="B33:C33"/>
    <mergeCell ref="B11:C11"/>
    <mergeCell ref="B12:C12"/>
    <mergeCell ref="B53:C53"/>
    <mergeCell ref="B44:C45"/>
    <mergeCell ref="B54:C54"/>
    <mergeCell ref="B47:C47"/>
    <mergeCell ref="B52:C52"/>
    <mergeCell ref="B51:C51"/>
    <mergeCell ref="G4:G5"/>
    <mergeCell ref="A38:F38"/>
    <mergeCell ref="B40:C40"/>
    <mergeCell ref="G44:G45"/>
    <mergeCell ref="F44:F45"/>
  </mergeCells>
  <printOptions/>
  <pageMargins left="0.31496062992125984" right="0.31496062992125984" top="0.35433070866141736" bottom="0.9448818897637796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Дубинина А.В.</cp:lastModifiedBy>
  <cp:lastPrinted>2021-02-09T06:10:06Z</cp:lastPrinted>
  <dcterms:created xsi:type="dcterms:W3CDTF">2013-02-25T06:10:27Z</dcterms:created>
  <dcterms:modified xsi:type="dcterms:W3CDTF">2024-02-20T04:14:19Z</dcterms:modified>
  <cp:category/>
  <cp:version/>
  <cp:contentType/>
  <cp:contentStatus/>
</cp:coreProperties>
</file>